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tesamc.sharepoint.com/sites/NAAC-PAC/Shared Documents/General/POs &amp; COs/Attainment of POs/"/>
    </mc:Choice>
  </mc:AlternateContent>
  <xr:revisionPtr revIDLastSave="705" documentId="13_ncr:1_{9A6BC99D-2D65-44AA-AF1D-1D4D366AE696}" xr6:coauthVersionLast="47" xr6:coauthVersionMax="47" xr10:uidLastSave="{17253232-9CD9-4B31-B601-EF1D86A9A3B7}"/>
  <bookViews>
    <workbookView xWindow="-120" yWindow="-120" windowWidth="29040" windowHeight="15720" xr2:uid="{00000000-000D-0000-FFFF-FFFF00000000}"/>
  </bookViews>
  <sheets>
    <sheet name="POCO_CTES" sheetId="12" r:id="rId1"/>
    <sheet name="2020-21 Sem 1" sheetId="2" r:id="rId2"/>
    <sheet name="2020-21 Sem 2" sheetId="3" r:id="rId3"/>
    <sheet name="2020-21 Sem 3" sheetId="4" r:id="rId4"/>
    <sheet name="2020-21 Sem 4" sheetId="5" r:id="rId5"/>
    <sheet name="2020-21 Sem 5" sheetId="6" r:id="rId6"/>
    <sheet name="2020-21 Sem 6" sheetId="7" r:id="rId7"/>
    <sheet name="2020-21 Sem 7" sheetId="8" r:id="rId8"/>
    <sheet name="2020-21 Sem 8" sheetId="9" r:id="rId9"/>
    <sheet name="2020-21 Sem 9" sheetId="10" r:id="rId10"/>
    <sheet name="2020-21 Sem 10" sheetId="11" r:id="rId11"/>
  </sheets>
  <definedNames>
    <definedName name="_xlnm._FilterDatabase" localSheetId="3" hidden="1">'2020-21 Sem 3'!$A$6:$Y$45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5" l="1"/>
  <c r="K94" i="2"/>
  <c r="G92" i="2"/>
  <c r="I92" i="2"/>
  <c r="K92" i="2"/>
  <c r="M92" i="2"/>
  <c r="M95" i="2" s="1"/>
  <c r="O92" i="2"/>
  <c r="Q92" i="2"/>
  <c r="Q94" i="2" s="1"/>
  <c r="S92" i="2"/>
  <c r="U92" i="2"/>
  <c r="U96" i="2" s="1"/>
  <c r="E92" i="2"/>
  <c r="G54" i="11"/>
  <c r="I54" i="11"/>
  <c r="K54" i="11"/>
  <c r="M54" i="11"/>
  <c r="O54" i="11"/>
  <c r="Q54" i="11"/>
  <c r="G55" i="11"/>
  <c r="I55" i="11"/>
  <c r="K55" i="11"/>
  <c r="M55" i="11"/>
  <c r="O55" i="11"/>
  <c r="Q55" i="11"/>
  <c r="E55" i="11"/>
  <c r="E54" i="11"/>
  <c r="G54" i="10"/>
  <c r="I54" i="10"/>
  <c r="I55" i="10" s="1"/>
  <c r="K54" i="10"/>
  <c r="M54" i="10"/>
  <c r="M55" i="10" s="1"/>
  <c r="O54" i="10"/>
  <c r="Q54" i="10"/>
  <c r="Q55" i="10" s="1"/>
  <c r="S54" i="10"/>
  <c r="U54" i="10"/>
  <c r="U55" i="10" s="1"/>
  <c r="W54" i="10"/>
  <c r="G55" i="10"/>
  <c r="K55" i="10"/>
  <c r="O55" i="10"/>
  <c r="S55" i="10"/>
  <c r="W55" i="10"/>
  <c r="E55" i="10"/>
  <c r="E54" i="10"/>
  <c r="E82" i="9"/>
  <c r="E81" i="9"/>
  <c r="U82" i="8"/>
  <c r="U83" i="8" s="1"/>
  <c r="S82" i="8"/>
  <c r="S83" i="8" s="1"/>
  <c r="Q82" i="8"/>
  <c r="Q83" i="8" s="1"/>
  <c r="O82" i="8"/>
  <c r="O83" i="8" s="1"/>
  <c r="M82" i="8"/>
  <c r="M83" i="8" s="1"/>
  <c r="K82" i="8"/>
  <c r="K83" i="8" s="1"/>
  <c r="I82" i="8"/>
  <c r="I83" i="8" s="1"/>
  <c r="G82" i="8"/>
  <c r="G83" i="8" s="1"/>
  <c r="E83" i="8"/>
  <c r="E82" i="8"/>
  <c r="Q103" i="7"/>
  <c r="G103" i="7"/>
  <c r="U102" i="7"/>
  <c r="U103" i="7" s="1"/>
  <c r="S102" i="7"/>
  <c r="S103" i="7" s="1"/>
  <c r="Q102" i="7"/>
  <c r="O103" i="7"/>
  <c r="O102" i="7"/>
  <c r="M102" i="7"/>
  <c r="M103" i="7" s="1"/>
  <c r="K103" i="7"/>
  <c r="K102" i="7"/>
  <c r="I102" i="7"/>
  <c r="I103" i="7" s="1"/>
  <c r="G102" i="7"/>
  <c r="E102" i="7"/>
  <c r="E103" i="7" s="1"/>
  <c r="W106" i="6"/>
  <c r="W107" i="6" s="1"/>
  <c r="U106" i="6"/>
  <c r="U107" i="6" s="1"/>
  <c r="S106" i="6"/>
  <c r="S107" i="6" s="1"/>
  <c r="Q106" i="6"/>
  <c r="Q107" i="6" s="1"/>
  <c r="O106" i="6"/>
  <c r="O107" i="6" s="1"/>
  <c r="M106" i="6"/>
  <c r="M107" i="6" s="1"/>
  <c r="K106" i="6"/>
  <c r="K107" i="6" s="1"/>
  <c r="I106" i="6"/>
  <c r="I107" i="6" s="1"/>
  <c r="G106" i="6"/>
  <c r="G107" i="6" s="1"/>
  <c r="E107" i="6"/>
  <c r="E106" i="6"/>
  <c r="W55" i="5"/>
  <c r="W56" i="5" s="1"/>
  <c r="U55" i="5"/>
  <c r="U56" i="5" s="1"/>
  <c r="S55" i="5"/>
  <c r="S56" i="5" s="1"/>
  <c r="Q55" i="5"/>
  <c r="Q56" i="5" s="1"/>
  <c r="O55" i="5"/>
  <c r="O56" i="5" s="1"/>
  <c r="M55" i="5"/>
  <c r="M56" i="5" s="1"/>
  <c r="K55" i="5"/>
  <c r="K56" i="5" s="1"/>
  <c r="I55" i="5"/>
  <c r="I56" i="5" s="1"/>
  <c r="G55" i="5"/>
  <c r="G56" i="5" s="1"/>
  <c r="E56" i="5"/>
  <c r="E55" i="5"/>
  <c r="Y56" i="4"/>
  <c r="Y57" i="4" s="1"/>
  <c r="W56" i="4"/>
  <c r="W57" i="4" s="1"/>
  <c r="U56" i="4"/>
  <c r="U57" i="4" s="1"/>
  <c r="S56" i="4"/>
  <c r="S57" i="4" s="1"/>
  <c r="Q56" i="4"/>
  <c r="Q57" i="4" s="1"/>
  <c r="O56" i="4"/>
  <c r="O57" i="4" s="1"/>
  <c r="M56" i="4"/>
  <c r="M57" i="4" s="1"/>
  <c r="K56" i="4"/>
  <c r="K57" i="4" s="1"/>
  <c r="I56" i="4"/>
  <c r="I57" i="4" s="1"/>
  <c r="G56" i="4"/>
  <c r="G57" i="4" s="1"/>
  <c r="E56" i="4"/>
  <c r="E57" i="4" s="1"/>
  <c r="U101" i="3"/>
  <c r="U102" i="3" s="1"/>
  <c r="S101" i="3"/>
  <c r="S102" i="3" s="1"/>
  <c r="Q101" i="3"/>
  <c r="Q102" i="3" s="1"/>
  <c r="O101" i="3"/>
  <c r="O102" i="3" s="1"/>
  <c r="M101" i="3"/>
  <c r="M102" i="3" s="1"/>
  <c r="K101" i="3"/>
  <c r="K102" i="3" s="1"/>
  <c r="I101" i="3"/>
  <c r="I102" i="3" s="1"/>
  <c r="G101" i="3"/>
  <c r="G102" i="3" s="1"/>
  <c r="E101" i="3"/>
  <c r="E102" i="3" s="1"/>
  <c r="U102" i="2"/>
  <c r="S102" i="2"/>
  <c r="Q101" i="2"/>
  <c r="O101" i="2"/>
  <c r="U101" i="2"/>
  <c r="S101" i="2"/>
  <c r="Q102" i="2"/>
  <c r="O102" i="2"/>
  <c r="M101" i="2"/>
  <c r="M102" i="2" s="1"/>
  <c r="K101" i="2"/>
  <c r="K102" i="2" s="1"/>
  <c r="I101" i="2"/>
  <c r="I102" i="2" s="1"/>
  <c r="G101" i="2"/>
  <c r="G102" i="2" s="1"/>
  <c r="Q53" i="11"/>
  <c r="M53" i="11"/>
  <c r="I53" i="11"/>
  <c r="G53" i="11"/>
  <c r="O52" i="11"/>
  <c r="M52" i="11"/>
  <c r="Q51" i="11"/>
  <c r="O51" i="11"/>
  <c r="M51" i="11"/>
  <c r="K51" i="11"/>
  <c r="E51" i="11"/>
  <c r="M50" i="11"/>
  <c r="K50" i="11"/>
  <c r="Q49" i="11"/>
  <c r="O49" i="11"/>
  <c r="M49" i="11"/>
  <c r="G49" i="11"/>
  <c r="Q48" i="11"/>
  <c r="M48" i="11"/>
  <c r="K48" i="11"/>
  <c r="I48" i="11"/>
  <c r="G48" i="11"/>
  <c r="E48" i="11"/>
  <c r="Q47" i="11"/>
  <c r="M47" i="11"/>
  <c r="K47" i="11"/>
  <c r="I47" i="11"/>
  <c r="E47" i="11"/>
  <c r="Q46" i="11"/>
  <c r="M46" i="11"/>
  <c r="G46" i="11"/>
  <c r="W53" i="10"/>
  <c r="U53" i="10"/>
  <c r="Q53" i="10"/>
  <c r="O53" i="10"/>
  <c r="K53" i="10"/>
  <c r="G53" i="10"/>
  <c r="E53" i="10"/>
  <c r="S52" i="10"/>
  <c r="Q52" i="10"/>
  <c r="E52" i="10"/>
  <c r="W51" i="10"/>
  <c r="U51" i="10"/>
  <c r="S51" i="10"/>
  <c r="Q51" i="10"/>
  <c r="M51" i="10"/>
  <c r="I51" i="10"/>
  <c r="G51" i="10"/>
  <c r="E51" i="10"/>
  <c r="Q50" i="10"/>
  <c r="G50" i="10"/>
  <c r="E50" i="10"/>
  <c r="W49" i="10"/>
  <c r="U49" i="10"/>
  <c r="S49" i="10"/>
  <c r="Q49" i="10"/>
  <c r="O49" i="10"/>
  <c r="E49" i="10"/>
  <c r="W48" i="10"/>
  <c r="U48" i="10"/>
  <c r="Q48" i="10"/>
  <c r="O48" i="10"/>
  <c r="M48" i="10"/>
  <c r="K48" i="10"/>
  <c r="I48" i="10"/>
  <c r="G48" i="10"/>
  <c r="E48" i="10"/>
  <c r="W47" i="10"/>
  <c r="U47" i="10"/>
  <c r="Q47" i="10"/>
  <c r="M47" i="10"/>
  <c r="K47" i="10"/>
  <c r="I47" i="10"/>
  <c r="G47" i="10"/>
  <c r="E47" i="10"/>
  <c r="W46" i="10"/>
  <c r="U46" i="10"/>
  <c r="O46" i="10"/>
  <c r="M46" i="10"/>
  <c r="G46" i="10"/>
  <c r="E46" i="10"/>
  <c r="E79" i="9"/>
  <c r="E78" i="9"/>
  <c r="E76" i="9"/>
  <c r="E75" i="9"/>
  <c r="U81" i="8"/>
  <c r="S81" i="8"/>
  <c r="K81" i="8"/>
  <c r="G81" i="8"/>
  <c r="E81" i="8"/>
  <c r="S80" i="8"/>
  <c r="Q80" i="8"/>
  <c r="E80" i="8"/>
  <c r="U79" i="8"/>
  <c r="Q79" i="8"/>
  <c r="O79" i="8"/>
  <c r="M79" i="8"/>
  <c r="I79" i="8"/>
  <c r="G79" i="8"/>
  <c r="E79" i="8"/>
  <c r="S78" i="8"/>
  <c r="O78" i="8"/>
  <c r="G78" i="8"/>
  <c r="E78" i="8"/>
  <c r="U77" i="8"/>
  <c r="S77" i="8"/>
  <c r="Q77" i="8"/>
  <c r="E77" i="8"/>
  <c r="U76" i="8"/>
  <c r="O76" i="8"/>
  <c r="M76" i="8"/>
  <c r="K76" i="8"/>
  <c r="I76" i="8"/>
  <c r="G76" i="8"/>
  <c r="E76" i="8"/>
  <c r="U75" i="8"/>
  <c r="S75" i="8"/>
  <c r="O75" i="8"/>
  <c r="M75" i="8"/>
  <c r="K75" i="8"/>
  <c r="I75" i="8"/>
  <c r="G75" i="8"/>
  <c r="E75" i="8"/>
  <c r="U74" i="8"/>
  <c r="G74" i="8"/>
  <c r="E74" i="8"/>
  <c r="U101" i="7"/>
  <c r="S101" i="7"/>
  <c r="O101" i="7"/>
  <c r="K101" i="7"/>
  <c r="G101" i="7"/>
  <c r="E101" i="7"/>
  <c r="S100" i="7"/>
  <c r="O100" i="7"/>
  <c r="E100" i="7"/>
  <c r="U99" i="7"/>
  <c r="Q99" i="7"/>
  <c r="M99" i="7"/>
  <c r="I99" i="7"/>
  <c r="G99" i="7"/>
  <c r="E99" i="7"/>
  <c r="S98" i="7"/>
  <c r="Q98" i="7"/>
  <c r="G98" i="7"/>
  <c r="E98" i="7"/>
  <c r="U97" i="7"/>
  <c r="S97" i="7"/>
  <c r="O97" i="7"/>
  <c r="E97" i="7"/>
  <c r="U96" i="7"/>
  <c r="Q96" i="7"/>
  <c r="O96" i="7"/>
  <c r="M96" i="7"/>
  <c r="K96" i="7"/>
  <c r="I96" i="7"/>
  <c r="G96" i="7"/>
  <c r="E96" i="7"/>
  <c r="U95" i="7"/>
  <c r="S95" i="7"/>
  <c r="Q95" i="7"/>
  <c r="O95" i="7"/>
  <c r="M95" i="7"/>
  <c r="K95" i="7"/>
  <c r="I95" i="7"/>
  <c r="G95" i="7"/>
  <c r="E95" i="7"/>
  <c r="U94" i="7"/>
  <c r="M94" i="7"/>
  <c r="G94" i="7"/>
  <c r="E94" i="7"/>
  <c r="W105" i="6"/>
  <c r="U105" i="6"/>
  <c r="Q105" i="6"/>
  <c r="O105" i="6"/>
  <c r="K105" i="6"/>
  <c r="G105" i="6"/>
  <c r="E105" i="6"/>
  <c r="U104" i="6"/>
  <c r="O104" i="6"/>
  <c r="E104" i="6"/>
  <c r="W103" i="6"/>
  <c r="S103" i="6"/>
  <c r="M103" i="6"/>
  <c r="I103" i="6"/>
  <c r="G103" i="6"/>
  <c r="E103" i="6"/>
  <c r="U102" i="6"/>
  <c r="G102" i="6"/>
  <c r="E102" i="6"/>
  <c r="W101" i="6"/>
  <c r="U101" i="6"/>
  <c r="O101" i="6"/>
  <c r="E101" i="6"/>
  <c r="W100" i="6"/>
  <c r="S100" i="6"/>
  <c r="Q100" i="6"/>
  <c r="O100" i="6"/>
  <c r="M100" i="6"/>
  <c r="K100" i="6"/>
  <c r="I100" i="6"/>
  <c r="G100" i="6"/>
  <c r="E100" i="6"/>
  <c r="W99" i="6"/>
  <c r="U99" i="6"/>
  <c r="S99" i="6"/>
  <c r="Q99" i="6"/>
  <c r="O99" i="6"/>
  <c r="M99" i="6"/>
  <c r="K99" i="6"/>
  <c r="I99" i="6"/>
  <c r="G99" i="6"/>
  <c r="E99" i="6"/>
  <c r="W98" i="6"/>
  <c r="G98" i="6"/>
  <c r="E98" i="6"/>
  <c r="W54" i="5"/>
  <c r="U54" i="5"/>
  <c r="Q54" i="5"/>
  <c r="O54" i="5"/>
  <c r="K54" i="5"/>
  <c r="G54" i="5"/>
  <c r="E54" i="5"/>
  <c r="U53" i="5"/>
  <c r="O53" i="5"/>
  <c r="E53" i="5"/>
  <c r="W52" i="5"/>
  <c r="S52" i="5"/>
  <c r="M52" i="5"/>
  <c r="I52" i="5"/>
  <c r="E52" i="5"/>
  <c r="U51" i="5"/>
  <c r="O50" i="5"/>
  <c r="G51" i="5"/>
  <c r="E51" i="5"/>
  <c r="W50" i="5"/>
  <c r="U50" i="5"/>
  <c r="O49" i="5"/>
  <c r="G50" i="5"/>
  <c r="E50" i="5"/>
  <c r="W49" i="5"/>
  <c r="S49" i="5"/>
  <c r="Q49" i="5"/>
  <c r="O48" i="5"/>
  <c r="M49" i="5"/>
  <c r="K49" i="5"/>
  <c r="I49" i="5"/>
  <c r="G49" i="5"/>
  <c r="E49" i="5"/>
  <c r="W48" i="5"/>
  <c r="U48" i="5"/>
  <c r="S48" i="5"/>
  <c r="Q48" i="5"/>
  <c r="M48" i="5"/>
  <c r="K48" i="5"/>
  <c r="I48" i="5"/>
  <c r="G48" i="5"/>
  <c r="E48" i="5"/>
  <c r="W47" i="5"/>
  <c r="M47" i="5"/>
  <c r="G47" i="5"/>
  <c r="E47" i="5"/>
  <c r="E101" i="2"/>
  <c r="E102" i="2" s="1"/>
  <c r="U100" i="2"/>
  <c r="S100" i="2"/>
  <c r="O100" i="2"/>
  <c r="K100" i="2"/>
  <c r="G100" i="2"/>
  <c r="E100" i="2"/>
  <c r="S99" i="2"/>
  <c r="M99" i="2"/>
  <c r="E99" i="2"/>
  <c r="I98" i="2"/>
  <c r="E98" i="2"/>
  <c r="S97" i="2"/>
  <c r="G97" i="2"/>
  <c r="E97" i="2"/>
  <c r="S96" i="2"/>
  <c r="O96" i="2"/>
  <c r="M96" i="2"/>
  <c r="G96" i="2"/>
  <c r="E96" i="2"/>
  <c r="Q95" i="2"/>
  <c r="O95" i="2"/>
  <c r="K95" i="2"/>
  <c r="I95" i="2"/>
  <c r="G95" i="2"/>
  <c r="E95" i="2"/>
  <c r="S94" i="2"/>
  <c r="I94" i="2"/>
  <c r="G94" i="2"/>
  <c r="E94" i="2"/>
  <c r="O93" i="2"/>
  <c r="G93" i="2"/>
  <c r="E93" i="2"/>
  <c r="AA199" i="12"/>
  <c r="Y199" i="12"/>
  <c r="W199" i="12"/>
  <c r="J103" i="12"/>
  <c r="I103" i="12"/>
  <c r="H103" i="12"/>
  <c r="G103" i="12"/>
  <c r="F103" i="12"/>
  <c r="E103" i="12"/>
  <c r="D103" i="12"/>
  <c r="C103" i="12"/>
  <c r="J102" i="12"/>
  <c r="J104" i="12" s="1"/>
  <c r="I102" i="12"/>
  <c r="I104" i="12" s="1"/>
  <c r="H102" i="12"/>
  <c r="H104" i="12" s="1"/>
  <c r="G102" i="12"/>
  <c r="G104" i="12" s="1"/>
  <c r="F102" i="12"/>
  <c r="F104" i="12" s="1"/>
  <c r="E102" i="12"/>
  <c r="E104" i="12" s="1"/>
  <c r="D102" i="12"/>
  <c r="D104" i="12" s="1"/>
  <c r="C102" i="12"/>
  <c r="C104" i="12" s="1"/>
  <c r="J99" i="12"/>
  <c r="J100" i="12" s="1"/>
  <c r="I99" i="12"/>
  <c r="I100" i="12" s="1"/>
  <c r="H99" i="12"/>
  <c r="H100" i="12" s="1"/>
  <c r="G99" i="12"/>
  <c r="G100" i="12" s="1"/>
  <c r="F99" i="12"/>
  <c r="F100" i="12" s="1"/>
  <c r="E99" i="12"/>
  <c r="E100" i="12" s="1"/>
  <c r="D99" i="12"/>
  <c r="D100" i="12" s="1"/>
  <c r="C99" i="12"/>
  <c r="C100" i="12" s="1"/>
  <c r="V99" i="12"/>
  <c r="V100" i="12" s="1"/>
  <c r="J111" i="12" s="1"/>
  <c r="J112" i="12" s="1"/>
  <c r="V110" i="12" s="1"/>
  <c r="U99" i="12"/>
  <c r="U100" i="12" s="1"/>
  <c r="I111" i="12" s="1"/>
  <c r="I112" i="12" s="1"/>
  <c r="U110" i="12" s="1"/>
  <c r="T99" i="12"/>
  <c r="T100" i="12" s="1"/>
  <c r="H111" i="12" s="1"/>
  <c r="H112" i="12" s="1"/>
  <c r="T110" i="12" s="1"/>
  <c r="S99" i="12"/>
  <c r="S100" i="12" s="1"/>
  <c r="G111" i="12" s="1"/>
  <c r="G112" i="12" s="1"/>
  <c r="S110" i="12" s="1"/>
  <c r="R99" i="12"/>
  <c r="R100" i="12" s="1"/>
  <c r="F111" i="12" s="1"/>
  <c r="F112" i="12" s="1"/>
  <c r="R110" i="12" s="1"/>
  <c r="Q99" i="12"/>
  <c r="Q100" i="12" s="1"/>
  <c r="E111" i="12" s="1"/>
  <c r="E112" i="12" s="1"/>
  <c r="Q110" i="12" s="1"/>
  <c r="P99" i="12"/>
  <c r="P100" i="12" s="1"/>
  <c r="D111" i="12" s="1"/>
  <c r="D112" i="12" s="1"/>
  <c r="P110" i="12" s="1"/>
  <c r="O99" i="12"/>
  <c r="O100" i="12" s="1"/>
  <c r="C111" i="12" s="1"/>
  <c r="C112" i="12" s="1"/>
  <c r="O110" i="12" s="1"/>
  <c r="Q45" i="11"/>
  <c r="O45" i="11"/>
  <c r="M45" i="11"/>
  <c r="K45" i="11"/>
  <c r="I45" i="11"/>
  <c r="G45" i="11"/>
  <c r="E45" i="11"/>
  <c r="K40" i="11"/>
  <c r="W45" i="10"/>
  <c r="U45" i="10"/>
  <c r="K45" i="10"/>
  <c r="G45" i="10"/>
  <c r="E45" i="10"/>
  <c r="U94" i="2" l="1"/>
  <c r="U95" i="2"/>
  <c r="Q98" i="2"/>
  <c r="M100" i="2"/>
  <c r="M94" i="2"/>
  <c r="U98" i="2"/>
  <c r="E72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63" i="9"/>
  <c r="E64" i="9"/>
  <c r="E65" i="9"/>
  <c r="E66" i="9"/>
  <c r="E67" i="9"/>
  <c r="E68" i="9"/>
  <c r="E69" i="9"/>
  <c r="E53" i="9"/>
  <c r="E54" i="9"/>
  <c r="E55" i="9"/>
  <c r="E56" i="9"/>
  <c r="E57" i="9"/>
  <c r="E58" i="9"/>
  <c r="E59" i="9"/>
  <c r="E60" i="9"/>
  <c r="E61" i="9"/>
  <c r="E62" i="9"/>
  <c r="E70" i="9"/>
  <c r="U73" i="8" l="1"/>
  <c r="S73" i="8"/>
  <c r="Q73" i="8"/>
  <c r="O73" i="8"/>
  <c r="M73" i="8"/>
  <c r="K73" i="8"/>
  <c r="I73" i="8"/>
  <c r="G73" i="8"/>
  <c r="E73" i="8"/>
  <c r="U72" i="8"/>
  <c r="S72" i="8"/>
  <c r="Q72" i="8"/>
  <c r="O72" i="8"/>
  <c r="M72" i="8"/>
  <c r="K72" i="8"/>
  <c r="I72" i="8"/>
  <c r="G72" i="8"/>
  <c r="E72" i="8"/>
  <c r="U71" i="8" l="1"/>
  <c r="S71" i="8"/>
  <c r="Q71" i="8"/>
  <c r="O71" i="8"/>
  <c r="M71" i="8"/>
  <c r="K71" i="8"/>
  <c r="I71" i="8"/>
  <c r="G71" i="8"/>
  <c r="E71" i="8"/>
  <c r="U70" i="8"/>
  <c r="S70" i="8"/>
  <c r="Q70" i="8"/>
  <c r="O70" i="8"/>
  <c r="M70" i="8"/>
  <c r="K70" i="8"/>
  <c r="I70" i="8"/>
  <c r="G70" i="8"/>
  <c r="E70" i="8"/>
  <c r="U41" i="8" l="1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U93" i="7" l="1"/>
  <c r="S93" i="7"/>
  <c r="Q93" i="7"/>
  <c r="O93" i="7"/>
  <c r="M93" i="7"/>
  <c r="K93" i="7"/>
  <c r="I93" i="7"/>
  <c r="G93" i="7"/>
  <c r="E93" i="7"/>
  <c r="U92" i="7"/>
  <c r="S92" i="7"/>
  <c r="Q92" i="7"/>
  <c r="O92" i="7"/>
  <c r="M92" i="7"/>
  <c r="K92" i="7"/>
  <c r="I92" i="7"/>
  <c r="G92" i="7"/>
  <c r="E92" i="7"/>
  <c r="U91" i="7"/>
  <c r="S91" i="7"/>
  <c r="Q91" i="7"/>
  <c r="O91" i="7"/>
  <c r="M91" i="7"/>
  <c r="K91" i="7"/>
  <c r="I91" i="7"/>
  <c r="G91" i="7"/>
  <c r="E91" i="7"/>
  <c r="U57" i="7" l="1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W97" i="6" l="1"/>
  <c r="U97" i="6"/>
  <c r="S97" i="6"/>
  <c r="Q97" i="6"/>
  <c r="O97" i="6"/>
  <c r="M97" i="6"/>
  <c r="K97" i="6"/>
  <c r="I97" i="6"/>
  <c r="G97" i="6"/>
  <c r="E97" i="6"/>
  <c r="E96" i="6"/>
  <c r="W89" i="6"/>
  <c r="U89" i="6"/>
  <c r="S89" i="6"/>
  <c r="Q89" i="6"/>
  <c r="O89" i="6"/>
  <c r="M89" i="6"/>
  <c r="K89" i="6"/>
  <c r="I89" i="6"/>
  <c r="G89" i="6"/>
  <c r="E89" i="6"/>
  <c r="W48" i="6"/>
  <c r="U48" i="6"/>
  <c r="S48" i="6"/>
  <c r="Q48" i="6"/>
  <c r="O48" i="6"/>
  <c r="M48" i="6"/>
  <c r="K48" i="6"/>
  <c r="I48" i="6"/>
  <c r="G48" i="6"/>
  <c r="E48" i="6"/>
  <c r="W49" i="6"/>
  <c r="U49" i="6"/>
  <c r="S49" i="6"/>
  <c r="Q49" i="6"/>
  <c r="O49" i="6"/>
  <c r="M49" i="6"/>
  <c r="K49" i="6"/>
  <c r="I49" i="6"/>
  <c r="G49" i="6"/>
  <c r="E49" i="6"/>
  <c r="W92" i="6"/>
  <c r="U92" i="6"/>
  <c r="S92" i="6"/>
  <c r="Q92" i="6"/>
  <c r="O92" i="6"/>
  <c r="M92" i="6"/>
  <c r="K92" i="6"/>
  <c r="I92" i="6"/>
  <c r="G92" i="6"/>
  <c r="E92" i="6"/>
  <c r="E50" i="6"/>
  <c r="G50" i="6"/>
  <c r="I50" i="6"/>
  <c r="K50" i="6"/>
  <c r="M50" i="6"/>
  <c r="O50" i="6"/>
  <c r="Q50" i="6"/>
  <c r="S50" i="6"/>
  <c r="U50" i="6"/>
  <c r="W50" i="6"/>
  <c r="W47" i="6"/>
  <c r="U47" i="6"/>
  <c r="S47" i="6"/>
  <c r="Q47" i="6"/>
  <c r="O47" i="6"/>
  <c r="M47" i="6"/>
  <c r="K47" i="6"/>
  <c r="I47" i="6"/>
  <c r="G47" i="6"/>
  <c r="E47" i="6"/>
  <c r="W94" i="6"/>
  <c r="U94" i="6"/>
  <c r="S94" i="6"/>
  <c r="Q94" i="6"/>
  <c r="O94" i="6"/>
  <c r="M94" i="6"/>
  <c r="K94" i="6"/>
  <c r="I94" i="6"/>
  <c r="G94" i="6"/>
  <c r="E94" i="6"/>
  <c r="W91" i="6"/>
  <c r="U91" i="6"/>
  <c r="S91" i="6"/>
  <c r="Q91" i="6"/>
  <c r="O91" i="6"/>
  <c r="M91" i="6"/>
  <c r="K91" i="6"/>
  <c r="I91" i="6"/>
  <c r="G91" i="6"/>
  <c r="E91" i="6"/>
  <c r="W46" i="6"/>
  <c r="U46" i="6"/>
  <c r="S46" i="6"/>
  <c r="Q46" i="6"/>
  <c r="O46" i="6"/>
  <c r="M46" i="6"/>
  <c r="K46" i="6"/>
  <c r="I46" i="6"/>
  <c r="G46" i="6"/>
  <c r="E46" i="6"/>
  <c r="W45" i="6"/>
  <c r="U45" i="6"/>
  <c r="S45" i="6"/>
  <c r="Q45" i="6"/>
  <c r="O45" i="6"/>
  <c r="M45" i="6"/>
  <c r="K45" i="6"/>
  <c r="I45" i="6"/>
  <c r="G45" i="6"/>
  <c r="E45" i="6"/>
  <c r="W90" i="6"/>
  <c r="U90" i="6"/>
  <c r="S90" i="6"/>
  <c r="Q90" i="6"/>
  <c r="O90" i="6"/>
  <c r="M90" i="6"/>
  <c r="K90" i="6"/>
  <c r="I90" i="6"/>
  <c r="G90" i="6"/>
  <c r="E90" i="6"/>
  <c r="W93" i="6"/>
  <c r="U93" i="6"/>
  <c r="S93" i="6"/>
  <c r="Q93" i="6"/>
  <c r="O93" i="6"/>
  <c r="M93" i="6"/>
  <c r="K93" i="6"/>
  <c r="I93" i="6"/>
  <c r="G93" i="6"/>
  <c r="E93" i="6"/>
  <c r="W44" i="6"/>
  <c r="U44" i="6"/>
  <c r="S44" i="6"/>
  <c r="Q44" i="6"/>
  <c r="O44" i="6"/>
  <c r="M44" i="6"/>
  <c r="K44" i="6"/>
  <c r="I44" i="6"/>
  <c r="G44" i="6"/>
  <c r="E44" i="6"/>
  <c r="W61" i="6" l="1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95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95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95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95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95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95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95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95" i="6"/>
  <c r="G82" i="6"/>
  <c r="G83" i="6"/>
  <c r="G84" i="6"/>
  <c r="G85" i="6"/>
  <c r="G86" i="6"/>
  <c r="G87" i="6"/>
  <c r="G88" i="6"/>
  <c r="G95" i="6"/>
  <c r="G79" i="6"/>
  <c r="G80" i="6"/>
  <c r="G81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95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Y44" i="4" l="1"/>
  <c r="W44" i="4"/>
  <c r="U44" i="4"/>
  <c r="S44" i="4"/>
  <c r="Q44" i="4"/>
  <c r="O44" i="4"/>
  <c r="M44" i="4"/>
  <c r="K44" i="4"/>
  <c r="I44" i="4"/>
  <c r="G44" i="4"/>
  <c r="E44" i="4"/>
  <c r="U90" i="3" l="1"/>
  <c r="S90" i="3"/>
  <c r="Q90" i="3"/>
  <c r="O90" i="3"/>
  <c r="M90" i="3"/>
  <c r="K90" i="3"/>
  <c r="I90" i="3"/>
  <c r="G90" i="3"/>
  <c r="E90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U40" i="2" l="1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K8" i="11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1" i="11"/>
  <c r="K42" i="11"/>
  <c r="K43" i="11"/>
  <c r="K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M44" i="11" l="1"/>
  <c r="K44" i="11"/>
  <c r="E44" i="11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M8" i="10"/>
  <c r="M9" i="10"/>
  <c r="M10" i="10"/>
  <c r="M11" i="10"/>
  <c r="M44" i="10" s="1"/>
  <c r="M45" i="10" s="1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Q7" i="10"/>
  <c r="Q44" i="10" s="1"/>
  <c r="Q45" i="10" s="1"/>
  <c r="O7" i="10"/>
  <c r="M7" i="10"/>
  <c r="K7" i="10"/>
  <c r="K44" i="10" s="1"/>
  <c r="I7" i="10"/>
  <c r="I44" i="10" l="1"/>
  <c r="I45" i="10" s="1"/>
  <c r="O44" i="10"/>
  <c r="O4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7" i="9"/>
  <c r="E71" i="9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7" i="8"/>
  <c r="E7" i="8"/>
  <c r="U89" i="7" l="1"/>
  <c r="U90" i="7"/>
  <c r="S89" i="7"/>
  <c r="S90" i="7"/>
  <c r="Q89" i="7"/>
  <c r="Q90" i="7"/>
  <c r="O89" i="7"/>
  <c r="O90" i="7"/>
  <c r="M89" i="7"/>
  <c r="M90" i="7"/>
  <c r="K89" i="7"/>
  <c r="K90" i="7"/>
  <c r="I89" i="7"/>
  <c r="I90" i="7"/>
  <c r="G89" i="7"/>
  <c r="G90" i="7"/>
  <c r="E89" i="7"/>
  <c r="E90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U7" i="7"/>
  <c r="S7" i="7"/>
  <c r="Q7" i="7"/>
  <c r="O7" i="7"/>
  <c r="M7" i="7"/>
  <c r="K7" i="7"/>
  <c r="I7" i="7"/>
  <c r="G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7" i="7"/>
  <c r="W21" i="6" l="1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51" i="6"/>
  <c r="W52" i="6"/>
  <c r="W53" i="6"/>
  <c r="W54" i="6"/>
  <c r="W55" i="6"/>
  <c r="W56" i="6"/>
  <c r="W57" i="6"/>
  <c r="W58" i="6"/>
  <c r="W59" i="6"/>
  <c r="W6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51" i="6"/>
  <c r="U52" i="6"/>
  <c r="U53" i="6"/>
  <c r="U54" i="6"/>
  <c r="U55" i="6"/>
  <c r="U56" i="6"/>
  <c r="U57" i="6"/>
  <c r="U58" i="6"/>
  <c r="U59" i="6"/>
  <c r="U6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51" i="6"/>
  <c r="S52" i="6"/>
  <c r="S53" i="6"/>
  <c r="S54" i="6"/>
  <c r="S55" i="6"/>
  <c r="S56" i="6"/>
  <c r="S57" i="6"/>
  <c r="S58" i="6"/>
  <c r="S59" i="6"/>
  <c r="S6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51" i="6"/>
  <c r="Q52" i="6"/>
  <c r="Q53" i="6"/>
  <c r="Q54" i="6"/>
  <c r="Q55" i="6"/>
  <c r="Q56" i="6"/>
  <c r="Q57" i="6"/>
  <c r="Q58" i="6"/>
  <c r="Q59" i="6"/>
  <c r="Q6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51" i="6"/>
  <c r="O52" i="6"/>
  <c r="O53" i="6"/>
  <c r="O54" i="6"/>
  <c r="O55" i="6"/>
  <c r="O56" i="6"/>
  <c r="O57" i="6"/>
  <c r="O58" i="6"/>
  <c r="O59" i="6"/>
  <c r="O6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51" i="6"/>
  <c r="M52" i="6"/>
  <c r="M53" i="6"/>
  <c r="M54" i="6"/>
  <c r="M55" i="6"/>
  <c r="M56" i="6"/>
  <c r="M57" i="6"/>
  <c r="M58" i="6"/>
  <c r="M59" i="6"/>
  <c r="M6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51" i="6"/>
  <c r="K52" i="6"/>
  <c r="K53" i="6"/>
  <c r="K54" i="6"/>
  <c r="K55" i="6"/>
  <c r="K56" i="6"/>
  <c r="K57" i="6"/>
  <c r="K58" i="6"/>
  <c r="K59" i="6"/>
  <c r="K6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51" i="6"/>
  <c r="I52" i="6"/>
  <c r="I53" i="6"/>
  <c r="I54" i="6"/>
  <c r="I55" i="6"/>
  <c r="I56" i="6"/>
  <c r="I57" i="6"/>
  <c r="I58" i="6"/>
  <c r="I59" i="6"/>
  <c r="I6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51" i="6"/>
  <c r="G52" i="6"/>
  <c r="G53" i="6"/>
  <c r="G54" i="6"/>
  <c r="G55" i="6"/>
  <c r="G56" i="6"/>
  <c r="G57" i="6"/>
  <c r="G58" i="6"/>
  <c r="G59" i="6"/>
  <c r="G6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51" i="6"/>
  <c r="E52" i="6"/>
  <c r="E53" i="6"/>
  <c r="E54" i="6"/>
  <c r="E55" i="6"/>
  <c r="E56" i="6"/>
  <c r="E57" i="6"/>
  <c r="E58" i="6"/>
  <c r="E59" i="6"/>
  <c r="E60" i="6"/>
  <c r="W20" i="6"/>
  <c r="U20" i="6"/>
  <c r="S20" i="6"/>
  <c r="Q20" i="6"/>
  <c r="O20" i="6"/>
  <c r="M20" i="6"/>
  <c r="K20" i="6"/>
  <c r="I20" i="6"/>
  <c r="G20" i="6"/>
  <c r="E20" i="6"/>
  <c r="W19" i="6"/>
  <c r="U19" i="6"/>
  <c r="S19" i="6"/>
  <c r="Q19" i="6"/>
  <c r="O19" i="6"/>
  <c r="M19" i="6"/>
  <c r="K19" i="6"/>
  <c r="I19" i="6"/>
  <c r="G19" i="6"/>
  <c r="E19" i="6"/>
  <c r="W18" i="6"/>
  <c r="U18" i="6"/>
  <c r="S18" i="6"/>
  <c r="Q18" i="6"/>
  <c r="O18" i="6"/>
  <c r="M18" i="6"/>
  <c r="K18" i="6"/>
  <c r="I18" i="6"/>
  <c r="G18" i="6"/>
  <c r="E18" i="6"/>
  <c r="W17" i="6"/>
  <c r="U17" i="6"/>
  <c r="S17" i="6"/>
  <c r="Q17" i="6"/>
  <c r="O17" i="6"/>
  <c r="M17" i="6"/>
  <c r="K17" i="6"/>
  <c r="I17" i="6"/>
  <c r="G17" i="6"/>
  <c r="E17" i="6"/>
  <c r="W16" i="6"/>
  <c r="U16" i="6"/>
  <c r="S16" i="6"/>
  <c r="Q16" i="6"/>
  <c r="O16" i="6"/>
  <c r="M16" i="6"/>
  <c r="K16" i="6"/>
  <c r="I16" i="6"/>
  <c r="G16" i="6"/>
  <c r="E16" i="6"/>
  <c r="W15" i="6"/>
  <c r="U15" i="6"/>
  <c r="S15" i="6"/>
  <c r="Q15" i="6"/>
  <c r="O15" i="6"/>
  <c r="M15" i="6"/>
  <c r="K15" i="6"/>
  <c r="I15" i="6"/>
  <c r="G15" i="6"/>
  <c r="E15" i="6"/>
  <c r="W14" i="6"/>
  <c r="U14" i="6"/>
  <c r="S14" i="6"/>
  <c r="Q14" i="6"/>
  <c r="O14" i="6"/>
  <c r="M14" i="6"/>
  <c r="K14" i="6"/>
  <c r="I14" i="6"/>
  <c r="G14" i="6"/>
  <c r="E14" i="6"/>
  <c r="W13" i="6"/>
  <c r="U13" i="6"/>
  <c r="S13" i="6"/>
  <c r="Q13" i="6"/>
  <c r="O13" i="6"/>
  <c r="M13" i="6"/>
  <c r="K13" i="6"/>
  <c r="I13" i="6"/>
  <c r="G13" i="6"/>
  <c r="E13" i="6"/>
  <c r="W12" i="6"/>
  <c r="U12" i="6"/>
  <c r="S12" i="6"/>
  <c r="Q12" i="6"/>
  <c r="O12" i="6"/>
  <c r="M12" i="6"/>
  <c r="K12" i="6"/>
  <c r="I12" i="6"/>
  <c r="G12" i="6"/>
  <c r="E12" i="6"/>
  <c r="W11" i="6"/>
  <c r="U11" i="6"/>
  <c r="S11" i="6"/>
  <c r="Q11" i="6"/>
  <c r="O11" i="6"/>
  <c r="M11" i="6"/>
  <c r="K11" i="6"/>
  <c r="I11" i="6"/>
  <c r="G11" i="6"/>
  <c r="E11" i="6"/>
  <c r="W10" i="6"/>
  <c r="U10" i="6"/>
  <c r="S10" i="6"/>
  <c r="Q10" i="6"/>
  <c r="O10" i="6"/>
  <c r="M10" i="6"/>
  <c r="K10" i="6"/>
  <c r="I10" i="6"/>
  <c r="G10" i="6"/>
  <c r="E10" i="6"/>
  <c r="W9" i="6"/>
  <c r="U9" i="6"/>
  <c r="S9" i="6"/>
  <c r="Q9" i="6"/>
  <c r="O9" i="6"/>
  <c r="M9" i="6"/>
  <c r="K9" i="6"/>
  <c r="I9" i="6"/>
  <c r="G9" i="6"/>
  <c r="E9" i="6"/>
  <c r="W8" i="6"/>
  <c r="U8" i="6"/>
  <c r="S8" i="6"/>
  <c r="Q8" i="6"/>
  <c r="O8" i="6"/>
  <c r="M8" i="6"/>
  <c r="K8" i="6"/>
  <c r="I8" i="6"/>
  <c r="G8" i="6"/>
  <c r="E8" i="6"/>
  <c r="W7" i="6"/>
  <c r="U7" i="6"/>
  <c r="S7" i="6"/>
  <c r="S96" i="6" s="1"/>
  <c r="Q7" i="6"/>
  <c r="O7" i="6"/>
  <c r="M7" i="6"/>
  <c r="K7" i="6"/>
  <c r="I7" i="6"/>
  <c r="G7" i="6"/>
  <c r="E7" i="6"/>
  <c r="G96" i="6" l="1"/>
  <c r="I96" i="6"/>
  <c r="O96" i="6"/>
  <c r="K96" i="6"/>
  <c r="Q96" i="6"/>
  <c r="M96" i="6"/>
  <c r="U96" i="6"/>
  <c r="W96" i="6"/>
  <c r="E43" i="5"/>
  <c r="E39" i="5"/>
  <c r="E35" i="5"/>
  <c r="E31" i="5"/>
  <c r="E27" i="5"/>
  <c r="E23" i="5"/>
  <c r="E19" i="5"/>
  <c r="E15" i="5"/>
  <c r="E11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E8" i="5"/>
  <c r="E9" i="5"/>
  <c r="E10" i="5"/>
  <c r="E12" i="5"/>
  <c r="E13" i="5"/>
  <c r="E14" i="5"/>
  <c r="E16" i="5"/>
  <c r="E17" i="5"/>
  <c r="E18" i="5"/>
  <c r="E20" i="5"/>
  <c r="E21" i="5"/>
  <c r="E22" i="5"/>
  <c r="E24" i="5"/>
  <c r="E25" i="5"/>
  <c r="E26" i="5"/>
  <c r="E28" i="5"/>
  <c r="E29" i="5"/>
  <c r="E30" i="5"/>
  <c r="E32" i="5"/>
  <c r="E33" i="5"/>
  <c r="E34" i="5"/>
  <c r="E36" i="5"/>
  <c r="E37" i="5"/>
  <c r="E38" i="5"/>
  <c r="E40" i="5"/>
  <c r="E41" i="5"/>
  <c r="E42" i="5"/>
  <c r="E44" i="5"/>
  <c r="M7" i="5"/>
  <c r="I7" i="5"/>
  <c r="E7" i="5" l="1"/>
  <c r="G7" i="5"/>
  <c r="K7" i="5"/>
  <c r="O7" i="5"/>
  <c r="Q7" i="5"/>
  <c r="S7" i="5"/>
  <c r="U7" i="5"/>
  <c r="W7" i="5"/>
  <c r="Q75" i="5"/>
  <c r="S75" i="5"/>
  <c r="U75" i="5"/>
  <c r="E45" i="5" l="1"/>
  <c r="Q45" i="5"/>
  <c r="U45" i="5"/>
  <c r="M45" i="5"/>
  <c r="S45" i="5"/>
  <c r="I45" i="5"/>
  <c r="K45" i="5"/>
  <c r="O45" i="5"/>
  <c r="G45" i="5"/>
  <c r="W45" i="5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5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5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5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5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5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5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5" i="4"/>
  <c r="M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5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5" i="4"/>
  <c r="I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5" i="4"/>
  <c r="E36" i="4"/>
  <c r="E37" i="4"/>
  <c r="E38" i="4"/>
  <c r="E39" i="4"/>
  <c r="E40" i="4"/>
  <c r="E41" i="4"/>
  <c r="E42" i="4"/>
  <c r="E43" i="4"/>
  <c r="E45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7" i="4"/>
  <c r="E46" i="4" s="1"/>
  <c r="E47" i="4" s="1"/>
  <c r="E54" i="4" l="1"/>
  <c r="E53" i="4"/>
  <c r="E51" i="4"/>
  <c r="E50" i="4"/>
  <c r="E49" i="4"/>
  <c r="E48" i="4"/>
  <c r="E55" i="4"/>
  <c r="E52" i="4"/>
  <c r="W46" i="5"/>
  <c r="Q46" i="5"/>
  <c r="I46" i="5"/>
  <c r="M46" i="5"/>
  <c r="U46" i="5"/>
  <c r="O46" i="5"/>
  <c r="G46" i="5"/>
  <c r="S46" i="5"/>
  <c r="K46" i="5"/>
  <c r="G7" i="4"/>
  <c r="K7" i="4"/>
  <c r="O7" i="4"/>
  <c r="Q7" i="4"/>
  <c r="S7" i="4"/>
  <c r="U7" i="4"/>
  <c r="W7" i="4"/>
  <c r="Y7" i="4"/>
  <c r="Q65" i="4"/>
  <c r="S65" i="4"/>
  <c r="U65" i="4"/>
  <c r="I46" i="4" l="1"/>
  <c r="I47" i="4" s="1"/>
  <c r="Q46" i="4"/>
  <c r="Q47" i="4" s="1"/>
  <c r="Y46" i="4"/>
  <c r="Y47" i="4" s="1"/>
  <c r="U46" i="4"/>
  <c r="U47" i="4" s="1"/>
  <c r="M46" i="4"/>
  <c r="M47" i="4" s="1"/>
  <c r="S46" i="4"/>
  <c r="S47" i="4" s="1"/>
  <c r="W46" i="4"/>
  <c r="W47" i="4" s="1"/>
  <c r="O46" i="4"/>
  <c r="O47" i="4" s="1"/>
  <c r="K46" i="4"/>
  <c r="K47" i="4" s="1"/>
  <c r="G46" i="4"/>
  <c r="G47" i="4" s="1"/>
  <c r="W51" i="4" l="1"/>
  <c r="W55" i="4"/>
  <c r="W52" i="4"/>
  <c r="W49" i="4"/>
  <c r="W54" i="4"/>
  <c r="G55" i="4"/>
  <c r="G52" i="4"/>
  <c r="G48" i="4"/>
  <c r="G51" i="4"/>
  <c r="G49" i="4"/>
  <c r="G50" i="4"/>
  <c r="S49" i="4"/>
  <c r="S53" i="4"/>
  <c r="S48" i="4"/>
  <c r="S50" i="4"/>
  <c r="K49" i="4"/>
  <c r="K50" i="4"/>
  <c r="K55" i="4"/>
  <c r="M55" i="4"/>
  <c r="M51" i="4"/>
  <c r="M50" i="4"/>
  <c r="M49" i="4"/>
  <c r="M54" i="4"/>
  <c r="O48" i="4"/>
  <c r="O50" i="4"/>
  <c r="O55" i="4"/>
  <c r="O51" i="4"/>
  <c r="U55" i="4"/>
  <c r="U50" i="4"/>
  <c r="U49" i="4"/>
  <c r="Y48" i="4"/>
  <c r="Y50" i="4"/>
  <c r="Y53" i="4"/>
  <c r="Y49" i="4"/>
  <c r="Y55" i="4"/>
  <c r="Y51" i="4"/>
  <c r="Q49" i="4"/>
  <c r="Q50" i="4"/>
  <c r="Q53" i="4"/>
  <c r="I50" i="4"/>
  <c r="I49" i="4"/>
  <c r="I53" i="4"/>
  <c r="U31" i="3"/>
  <c r="S31" i="3"/>
  <c r="Q31" i="3"/>
  <c r="O31" i="3"/>
  <c r="M31" i="3"/>
  <c r="K31" i="3"/>
  <c r="I31" i="3"/>
  <c r="G31" i="3"/>
  <c r="E31" i="3"/>
  <c r="U30" i="3"/>
  <c r="S30" i="3"/>
  <c r="Q30" i="3"/>
  <c r="O30" i="3"/>
  <c r="M30" i="3"/>
  <c r="K30" i="3"/>
  <c r="I30" i="3"/>
  <c r="G30" i="3"/>
  <c r="E30" i="3"/>
  <c r="U29" i="3"/>
  <c r="S29" i="3"/>
  <c r="Q29" i="3"/>
  <c r="O29" i="3"/>
  <c r="M29" i="3"/>
  <c r="K29" i="3"/>
  <c r="I29" i="3"/>
  <c r="G29" i="3"/>
  <c r="E29" i="3"/>
  <c r="U28" i="3"/>
  <c r="S28" i="3"/>
  <c r="Q28" i="3"/>
  <c r="O28" i="3"/>
  <c r="M28" i="3"/>
  <c r="K28" i="3"/>
  <c r="I28" i="3"/>
  <c r="G28" i="3"/>
  <c r="E28" i="3"/>
  <c r="U27" i="3"/>
  <c r="S27" i="3"/>
  <c r="Q27" i="3"/>
  <c r="O27" i="3"/>
  <c r="M27" i="3"/>
  <c r="K27" i="3"/>
  <c r="I27" i="3"/>
  <c r="G27" i="3"/>
  <c r="E27" i="3"/>
  <c r="U26" i="3"/>
  <c r="S26" i="3"/>
  <c r="Q26" i="3"/>
  <c r="O26" i="3"/>
  <c r="M26" i="3"/>
  <c r="K26" i="3"/>
  <c r="I26" i="3"/>
  <c r="G26" i="3"/>
  <c r="E26" i="3"/>
  <c r="U25" i="3"/>
  <c r="S25" i="3"/>
  <c r="Q25" i="3"/>
  <c r="O25" i="3"/>
  <c r="M25" i="3"/>
  <c r="K25" i="3"/>
  <c r="I25" i="3"/>
  <c r="G25" i="3"/>
  <c r="E25" i="3"/>
  <c r="U24" i="3"/>
  <c r="S24" i="3"/>
  <c r="Q24" i="3"/>
  <c r="O24" i="3"/>
  <c r="M24" i="3"/>
  <c r="K24" i="3"/>
  <c r="I24" i="3"/>
  <c r="G24" i="3"/>
  <c r="E24" i="3"/>
  <c r="U23" i="3"/>
  <c r="S23" i="3"/>
  <c r="Q23" i="3"/>
  <c r="O23" i="3"/>
  <c r="M23" i="3"/>
  <c r="K23" i="3"/>
  <c r="I23" i="3"/>
  <c r="G23" i="3"/>
  <c r="E23" i="3"/>
  <c r="U22" i="3"/>
  <c r="S22" i="3"/>
  <c r="Q22" i="3"/>
  <c r="O22" i="3"/>
  <c r="M22" i="3"/>
  <c r="K22" i="3"/>
  <c r="I22" i="3"/>
  <c r="G22" i="3"/>
  <c r="E22" i="3"/>
  <c r="U21" i="3"/>
  <c r="S21" i="3"/>
  <c r="Q21" i="3"/>
  <c r="O21" i="3"/>
  <c r="M21" i="3"/>
  <c r="K21" i="3"/>
  <c r="I21" i="3"/>
  <c r="G21" i="3"/>
  <c r="E21" i="3"/>
  <c r="U20" i="3"/>
  <c r="S20" i="3"/>
  <c r="Q20" i="3"/>
  <c r="O20" i="3"/>
  <c r="M20" i="3"/>
  <c r="K20" i="3"/>
  <c r="I20" i="3"/>
  <c r="G20" i="3"/>
  <c r="E20" i="3"/>
  <c r="U19" i="3"/>
  <c r="S19" i="3"/>
  <c r="Q19" i="3"/>
  <c r="O19" i="3"/>
  <c r="M19" i="3"/>
  <c r="K19" i="3"/>
  <c r="I19" i="3"/>
  <c r="G19" i="3"/>
  <c r="E19" i="3"/>
  <c r="U18" i="3"/>
  <c r="S18" i="3"/>
  <c r="Q18" i="3"/>
  <c r="O18" i="3"/>
  <c r="M18" i="3"/>
  <c r="K18" i="3"/>
  <c r="I18" i="3"/>
  <c r="G18" i="3"/>
  <c r="E18" i="3"/>
  <c r="U17" i="3"/>
  <c r="S17" i="3"/>
  <c r="Q17" i="3"/>
  <c r="O17" i="3"/>
  <c r="M17" i="3"/>
  <c r="K17" i="3"/>
  <c r="I17" i="3"/>
  <c r="G17" i="3"/>
  <c r="E17" i="3"/>
  <c r="U16" i="3"/>
  <c r="S16" i="3"/>
  <c r="Q16" i="3"/>
  <c r="O16" i="3"/>
  <c r="M16" i="3"/>
  <c r="K16" i="3"/>
  <c r="I16" i="3"/>
  <c r="G16" i="3"/>
  <c r="E16" i="3"/>
  <c r="U15" i="3"/>
  <c r="S15" i="3"/>
  <c r="Q15" i="3"/>
  <c r="O15" i="3"/>
  <c r="M15" i="3"/>
  <c r="K15" i="3"/>
  <c r="I15" i="3"/>
  <c r="G15" i="3"/>
  <c r="E15" i="3"/>
  <c r="U14" i="3"/>
  <c r="S14" i="3"/>
  <c r="Q14" i="3"/>
  <c r="O14" i="3"/>
  <c r="M14" i="3"/>
  <c r="K14" i="3"/>
  <c r="I14" i="3"/>
  <c r="G14" i="3"/>
  <c r="E14" i="3"/>
  <c r="U13" i="3"/>
  <c r="S13" i="3"/>
  <c r="Q13" i="3"/>
  <c r="O13" i="3"/>
  <c r="M13" i="3"/>
  <c r="K13" i="3"/>
  <c r="I13" i="3"/>
  <c r="G13" i="3"/>
  <c r="E13" i="3"/>
  <c r="U12" i="3"/>
  <c r="S12" i="3"/>
  <c r="Q12" i="3"/>
  <c r="O12" i="3"/>
  <c r="M12" i="3"/>
  <c r="K12" i="3"/>
  <c r="I12" i="3"/>
  <c r="G12" i="3"/>
  <c r="E12" i="3"/>
  <c r="U11" i="3"/>
  <c r="S11" i="3"/>
  <c r="Q11" i="3"/>
  <c r="O11" i="3"/>
  <c r="M11" i="3"/>
  <c r="K11" i="3"/>
  <c r="I11" i="3"/>
  <c r="G11" i="3"/>
  <c r="E11" i="3"/>
  <c r="U10" i="3"/>
  <c r="S10" i="3"/>
  <c r="Q10" i="3"/>
  <c r="O10" i="3"/>
  <c r="M10" i="3"/>
  <c r="K10" i="3"/>
  <c r="I10" i="3"/>
  <c r="G10" i="3"/>
  <c r="E10" i="3"/>
  <c r="U9" i="3"/>
  <c r="S9" i="3"/>
  <c r="Q9" i="3"/>
  <c r="O9" i="3"/>
  <c r="M9" i="3"/>
  <c r="K9" i="3"/>
  <c r="I9" i="3"/>
  <c r="G9" i="3"/>
  <c r="E9" i="3"/>
  <c r="U8" i="3"/>
  <c r="S8" i="3"/>
  <c r="Q8" i="3"/>
  <c r="O8" i="3"/>
  <c r="M8" i="3"/>
  <c r="K8" i="3"/>
  <c r="I8" i="3"/>
  <c r="G8" i="3"/>
  <c r="E8" i="3"/>
  <c r="U7" i="3"/>
  <c r="U91" i="3" s="1"/>
  <c r="U92" i="3" s="1"/>
  <c r="S7" i="3"/>
  <c r="Q7" i="3"/>
  <c r="O7" i="3"/>
  <c r="M7" i="3"/>
  <c r="M91" i="3" s="1"/>
  <c r="M92" i="3" s="1"/>
  <c r="K7" i="3"/>
  <c r="I7" i="3"/>
  <c r="G7" i="3"/>
  <c r="E7" i="3"/>
  <c r="M100" i="3" l="1"/>
  <c r="M99" i="3"/>
  <c r="M96" i="3"/>
  <c r="M95" i="3"/>
  <c r="M94" i="3"/>
  <c r="G91" i="3"/>
  <c r="G92" i="3" s="1"/>
  <c r="O91" i="3"/>
  <c r="O92" i="3" s="1"/>
  <c r="Q91" i="3"/>
  <c r="Q92" i="3" s="1"/>
  <c r="K91" i="3"/>
  <c r="K92" i="3" s="1"/>
  <c r="U95" i="3"/>
  <c r="U94" i="3"/>
  <c r="U96" i="3"/>
  <c r="U98" i="3"/>
  <c r="U100" i="3"/>
  <c r="S91" i="3"/>
  <c r="S92" i="3" s="1"/>
  <c r="I91" i="3"/>
  <c r="I92" i="3" s="1"/>
  <c r="E91" i="3"/>
  <c r="E92" i="3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85" i="2"/>
  <c r="E86" i="2"/>
  <c r="E87" i="2"/>
  <c r="E88" i="2"/>
  <c r="E89" i="2"/>
  <c r="E90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85" i="2"/>
  <c r="G86" i="2"/>
  <c r="G87" i="2"/>
  <c r="G88" i="2"/>
  <c r="G89" i="2"/>
  <c r="G90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85" i="2"/>
  <c r="I86" i="2"/>
  <c r="I87" i="2"/>
  <c r="I88" i="2"/>
  <c r="I89" i="2"/>
  <c r="I90" i="2"/>
  <c r="I7" i="2"/>
  <c r="Q98" i="3" l="1"/>
  <c r="Q95" i="3"/>
  <c r="Q94" i="3"/>
  <c r="S99" i="3"/>
  <c r="S94" i="3"/>
  <c r="S100" i="3"/>
  <c r="S97" i="3"/>
  <c r="S96" i="3"/>
  <c r="O96" i="3"/>
  <c r="O93" i="3"/>
  <c r="O95" i="3"/>
  <c r="O100" i="3"/>
  <c r="G97" i="3"/>
  <c r="G100" i="3"/>
  <c r="G96" i="3"/>
  <c r="G94" i="3"/>
  <c r="G93" i="3"/>
  <c r="G95" i="3"/>
  <c r="I98" i="3"/>
  <c r="I95" i="3"/>
  <c r="I94" i="3"/>
  <c r="E97" i="3"/>
  <c r="E96" i="3"/>
  <c r="E95" i="3"/>
  <c r="E94" i="3"/>
  <c r="E99" i="3"/>
  <c r="E98" i="3"/>
  <c r="E93" i="3"/>
  <c r="E100" i="3"/>
  <c r="K95" i="3"/>
  <c r="K94" i="3"/>
  <c r="K100" i="3"/>
  <c r="I91" i="2"/>
  <c r="G91" i="2"/>
  <c r="Q7" i="11"/>
  <c r="Q44" i="11" s="1"/>
  <c r="O7" i="11"/>
  <c r="O44" i="11" s="1"/>
  <c r="I7" i="11"/>
  <c r="I44" i="11" s="1"/>
  <c r="G7" i="11"/>
  <c r="G44" i="11" s="1"/>
  <c r="W7" i="10"/>
  <c r="W44" i="10" s="1"/>
  <c r="U7" i="10"/>
  <c r="U44" i="10" s="1"/>
  <c r="S7" i="10"/>
  <c r="S44" i="10" s="1"/>
  <c r="S45" i="10" s="1"/>
  <c r="G7" i="10"/>
  <c r="G44" i="10" s="1"/>
  <c r="E7" i="10"/>
  <c r="E44" i="10" s="1"/>
  <c r="U126" i="8"/>
  <c r="S126" i="8"/>
  <c r="Q126" i="8"/>
  <c r="U40" i="8"/>
  <c r="S40" i="8"/>
  <c r="Q40" i="8"/>
  <c r="O40" i="8"/>
  <c r="K40" i="8"/>
  <c r="G40" i="8"/>
  <c r="E40" i="8"/>
  <c r="U39" i="8"/>
  <c r="S39" i="8"/>
  <c r="Q39" i="8"/>
  <c r="O39" i="8"/>
  <c r="K39" i="8"/>
  <c r="G39" i="8"/>
  <c r="E39" i="8"/>
  <c r="U38" i="8"/>
  <c r="S38" i="8"/>
  <c r="Q38" i="8"/>
  <c r="O38" i="8"/>
  <c r="K38" i="8"/>
  <c r="G38" i="8"/>
  <c r="E38" i="8"/>
  <c r="U37" i="8"/>
  <c r="S37" i="8"/>
  <c r="Q37" i="8"/>
  <c r="O37" i="8"/>
  <c r="K37" i="8"/>
  <c r="G37" i="8"/>
  <c r="E37" i="8"/>
  <c r="U36" i="8"/>
  <c r="S36" i="8"/>
  <c r="Q36" i="8"/>
  <c r="O36" i="8"/>
  <c r="K36" i="8"/>
  <c r="G36" i="8"/>
  <c r="E36" i="8"/>
  <c r="U35" i="8"/>
  <c r="S35" i="8"/>
  <c r="Q35" i="8"/>
  <c r="O35" i="8"/>
  <c r="K35" i="8"/>
  <c r="G35" i="8"/>
  <c r="E35" i="8"/>
  <c r="U34" i="8"/>
  <c r="S34" i="8"/>
  <c r="Q34" i="8"/>
  <c r="O34" i="8"/>
  <c r="K34" i="8"/>
  <c r="G34" i="8"/>
  <c r="E34" i="8"/>
  <c r="U33" i="8"/>
  <c r="S33" i="8"/>
  <c r="Q33" i="8"/>
  <c r="O33" i="8"/>
  <c r="K33" i="8"/>
  <c r="G33" i="8"/>
  <c r="E33" i="8"/>
  <c r="U32" i="8"/>
  <c r="S32" i="8"/>
  <c r="Q32" i="8"/>
  <c r="O32" i="8"/>
  <c r="K32" i="8"/>
  <c r="G32" i="8"/>
  <c r="E32" i="8"/>
  <c r="U31" i="8"/>
  <c r="S31" i="8"/>
  <c r="Q31" i="8"/>
  <c r="O31" i="8"/>
  <c r="K31" i="8"/>
  <c r="G31" i="8"/>
  <c r="E31" i="8"/>
  <c r="U30" i="8"/>
  <c r="S30" i="8"/>
  <c r="Q30" i="8"/>
  <c r="O30" i="8"/>
  <c r="K30" i="8"/>
  <c r="G30" i="8"/>
  <c r="E30" i="8"/>
  <c r="U29" i="8"/>
  <c r="S29" i="8"/>
  <c r="Q29" i="8"/>
  <c r="O29" i="8"/>
  <c r="K29" i="8"/>
  <c r="G29" i="8"/>
  <c r="E29" i="8"/>
  <c r="U28" i="8"/>
  <c r="S28" i="8"/>
  <c r="Q28" i="8"/>
  <c r="O28" i="8"/>
  <c r="K28" i="8"/>
  <c r="G28" i="8"/>
  <c r="E28" i="8"/>
  <c r="U27" i="8"/>
  <c r="S27" i="8"/>
  <c r="Q27" i="8"/>
  <c r="O27" i="8"/>
  <c r="K27" i="8"/>
  <c r="G27" i="8"/>
  <c r="E27" i="8"/>
  <c r="U26" i="8"/>
  <c r="S26" i="8"/>
  <c r="Q26" i="8"/>
  <c r="O26" i="8"/>
  <c r="K26" i="8"/>
  <c r="G26" i="8"/>
  <c r="E26" i="8"/>
  <c r="U25" i="8"/>
  <c r="S25" i="8"/>
  <c r="Q25" i="8"/>
  <c r="O25" i="8"/>
  <c r="K25" i="8"/>
  <c r="G25" i="8"/>
  <c r="E25" i="8"/>
  <c r="U24" i="8"/>
  <c r="S24" i="8"/>
  <c r="Q24" i="8"/>
  <c r="O24" i="8"/>
  <c r="K24" i="8"/>
  <c r="G24" i="8"/>
  <c r="E24" i="8"/>
  <c r="U23" i="8"/>
  <c r="S23" i="8"/>
  <c r="Q23" i="8"/>
  <c r="O23" i="8"/>
  <c r="K23" i="8"/>
  <c r="G23" i="8"/>
  <c r="E23" i="8"/>
  <c r="U22" i="8"/>
  <c r="S22" i="8"/>
  <c r="Q22" i="8"/>
  <c r="O22" i="8"/>
  <c r="K22" i="8"/>
  <c r="G22" i="8"/>
  <c r="E22" i="8"/>
  <c r="U21" i="8"/>
  <c r="S21" i="8"/>
  <c r="Q21" i="8"/>
  <c r="O21" i="8"/>
  <c r="K21" i="8"/>
  <c r="G21" i="8"/>
  <c r="E21" i="8"/>
  <c r="U20" i="8"/>
  <c r="S20" i="8"/>
  <c r="Q20" i="8"/>
  <c r="O20" i="8"/>
  <c r="K20" i="8"/>
  <c r="G20" i="8"/>
  <c r="E20" i="8"/>
  <c r="U19" i="8"/>
  <c r="S19" i="8"/>
  <c r="Q19" i="8"/>
  <c r="O19" i="8"/>
  <c r="K19" i="8"/>
  <c r="G19" i="8"/>
  <c r="E19" i="8"/>
  <c r="U18" i="8"/>
  <c r="S18" i="8"/>
  <c r="Q18" i="8"/>
  <c r="O18" i="8"/>
  <c r="K18" i="8"/>
  <c r="G18" i="8"/>
  <c r="E18" i="8"/>
  <c r="U17" i="8"/>
  <c r="S17" i="8"/>
  <c r="Q17" i="8"/>
  <c r="O17" i="8"/>
  <c r="K17" i="8"/>
  <c r="G17" i="8"/>
  <c r="E17" i="8"/>
  <c r="U16" i="8"/>
  <c r="S16" i="8"/>
  <c r="Q16" i="8"/>
  <c r="O16" i="8"/>
  <c r="K16" i="8"/>
  <c r="G16" i="8"/>
  <c r="E16" i="8"/>
  <c r="U15" i="8"/>
  <c r="S15" i="8"/>
  <c r="Q15" i="8"/>
  <c r="O15" i="8"/>
  <c r="K15" i="8"/>
  <c r="G15" i="8"/>
  <c r="E15" i="8"/>
  <c r="U14" i="8"/>
  <c r="S14" i="8"/>
  <c r="Q14" i="8"/>
  <c r="O14" i="8"/>
  <c r="K14" i="8"/>
  <c r="G14" i="8"/>
  <c r="E14" i="8"/>
  <c r="U13" i="8"/>
  <c r="S13" i="8"/>
  <c r="Q13" i="8"/>
  <c r="O13" i="8"/>
  <c r="K13" i="8"/>
  <c r="G13" i="8"/>
  <c r="E13" i="8"/>
  <c r="U12" i="8"/>
  <c r="S12" i="8"/>
  <c r="Q12" i="8"/>
  <c r="O12" i="8"/>
  <c r="K12" i="8"/>
  <c r="G12" i="8"/>
  <c r="E12" i="8"/>
  <c r="U11" i="8"/>
  <c r="S11" i="8"/>
  <c r="Q11" i="8"/>
  <c r="O11" i="8"/>
  <c r="K11" i="8"/>
  <c r="G11" i="8"/>
  <c r="E11" i="8"/>
  <c r="U10" i="8"/>
  <c r="S10" i="8"/>
  <c r="Q10" i="8"/>
  <c r="O10" i="8"/>
  <c r="K10" i="8"/>
  <c r="G10" i="8"/>
  <c r="E10" i="8"/>
  <c r="U9" i="8"/>
  <c r="S9" i="8"/>
  <c r="Q9" i="8"/>
  <c r="O9" i="8"/>
  <c r="K9" i="8"/>
  <c r="G9" i="8"/>
  <c r="E9" i="8"/>
  <c r="U8" i="8"/>
  <c r="S8" i="8"/>
  <c r="Q8" i="8"/>
  <c r="O8" i="8"/>
  <c r="K8" i="8"/>
  <c r="G8" i="8"/>
  <c r="E8" i="8"/>
  <c r="U7" i="8"/>
  <c r="S7" i="8"/>
  <c r="Q7" i="8"/>
  <c r="O7" i="8"/>
  <c r="K7" i="8"/>
  <c r="G7" i="8"/>
  <c r="U139" i="6"/>
  <c r="S139" i="6"/>
  <c r="Q139" i="6"/>
  <c r="U90" i="2"/>
  <c r="S90" i="2"/>
  <c r="Q90" i="2"/>
  <c r="O90" i="2"/>
  <c r="M90" i="2"/>
  <c r="K90" i="2"/>
  <c r="U89" i="2"/>
  <c r="S89" i="2"/>
  <c r="Q89" i="2"/>
  <c r="O89" i="2"/>
  <c r="M89" i="2"/>
  <c r="K89" i="2"/>
  <c r="U88" i="2"/>
  <c r="S88" i="2"/>
  <c r="Q88" i="2"/>
  <c r="O88" i="2"/>
  <c r="M88" i="2"/>
  <c r="K88" i="2"/>
  <c r="U87" i="2"/>
  <c r="S87" i="2"/>
  <c r="Q87" i="2"/>
  <c r="O87" i="2"/>
  <c r="M87" i="2"/>
  <c r="K87" i="2"/>
  <c r="U86" i="2"/>
  <c r="S86" i="2"/>
  <c r="Q86" i="2"/>
  <c r="O86" i="2"/>
  <c r="M86" i="2"/>
  <c r="K86" i="2"/>
  <c r="U85" i="2"/>
  <c r="S85" i="2"/>
  <c r="Q85" i="2"/>
  <c r="O85" i="2"/>
  <c r="M85" i="2"/>
  <c r="K85" i="2"/>
  <c r="U39" i="2"/>
  <c r="S39" i="2"/>
  <c r="Q39" i="2"/>
  <c r="O39" i="2"/>
  <c r="M39" i="2"/>
  <c r="K39" i="2"/>
  <c r="U38" i="2"/>
  <c r="S38" i="2"/>
  <c r="Q38" i="2"/>
  <c r="O38" i="2"/>
  <c r="M38" i="2"/>
  <c r="K38" i="2"/>
  <c r="U37" i="2"/>
  <c r="S37" i="2"/>
  <c r="Q37" i="2"/>
  <c r="O37" i="2"/>
  <c r="M37" i="2"/>
  <c r="K37" i="2"/>
  <c r="U36" i="2"/>
  <c r="S36" i="2"/>
  <c r="Q36" i="2"/>
  <c r="O36" i="2"/>
  <c r="M36" i="2"/>
  <c r="K36" i="2"/>
  <c r="U35" i="2"/>
  <c r="S35" i="2"/>
  <c r="Q35" i="2"/>
  <c r="O35" i="2"/>
  <c r="M35" i="2"/>
  <c r="K35" i="2"/>
  <c r="U34" i="2"/>
  <c r="S34" i="2"/>
  <c r="Q34" i="2"/>
  <c r="O34" i="2"/>
  <c r="M34" i="2"/>
  <c r="K34" i="2"/>
  <c r="U33" i="2"/>
  <c r="S33" i="2"/>
  <c r="Q33" i="2"/>
  <c r="O33" i="2"/>
  <c r="M33" i="2"/>
  <c r="K33" i="2"/>
  <c r="U32" i="2"/>
  <c r="S32" i="2"/>
  <c r="Q32" i="2"/>
  <c r="O32" i="2"/>
  <c r="M32" i="2"/>
  <c r="K32" i="2"/>
  <c r="U31" i="2"/>
  <c r="S31" i="2"/>
  <c r="Q31" i="2"/>
  <c r="O31" i="2"/>
  <c r="M31" i="2"/>
  <c r="K31" i="2"/>
  <c r="U30" i="2"/>
  <c r="S30" i="2"/>
  <c r="Q30" i="2"/>
  <c r="O30" i="2"/>
  <c r="M30" i="2"/>
  <c r="K30" i="2"/>
  <c r="U29" i="2"/>
  <c r="S29" i="2"/>
  <c r="Q29" i="2"/>
  <c r="O29" i="2"/>
  <c r="M29" i="2"/>
  <c r="K29" i="2"/>
  <c r="U28" i="2"/>
  <c r="S28" i="2"/>
  <c r="Q28" i="2"/>
  <c r="O28" i="2"/>
  <c r="M28" i="2"/>
  <c r="K28" i="2"/>
  <c r="U27" i="2"/>
  <c r="S27" i="2"/>
  <c r="Q27" i="2"/>
  <c r="O27" i="2"/>
  <c r="M27" i="2"/>
  <c r="K27" i="2"/>
  <c r="U26" i="2"/>
  <c r="S26" i="2"/>
  <c r="Q26" i="2"/>
  <c r="O26" i="2"/>
  <c r="M26" i="2"/>
  <c r="K26" i="2"/>
  <c r="U25" i="2"/>
  <c r="S25" i="2"/>
  <c r="Q25" i="2"/>
  <c r="O25" i="2"/>
  <c r="M25" i="2"/>
  <c r="K25" i="2"/>
  <c r="U24" i="2"/>
  <c r="S24" i="2"/>
  <c r="Q24" i="2"/>
  <c r="O24" i="2"/>
  <c r="M24" i="2"/>
  <c r="K24" i="2"/>
  <c r="U23" i="2"/>
  <c r="S23" i="2"/>
  <c r="Q23" i="2"/>
  <c r="O23" i="2"/>
  <c r="M23" i="2"/>
  <c r="K23" i="2"/>
  <c r="U22" i="2"/>
  <c r="S22" i="2"/>
  <c r="Q22" i="2"/>
  <c r="O22" i="2"/>
  <c r="M22" i="2"/>
  <c r="K22" i="2"/>
  <c r="U21" i="2"/>
  <c r="S21" i="2"/>
  <c r="Q21" i="2"/>
  <c r="O21" i="2"/>
  <c r="M21" i="2"/>
  <c r="K21" i="2"/>
  <c r="U20" i="2"/>
  <c r="S20" i="2"/>
  <c r="Q20" i="2"/>
  <c r="O20" i="2"/>
  <c r="M20" i="2"/>
  <c r="K20" i="2"/>
  <c r="U19" i="2"/>
  <c r="S19" i="2"/>
  <c r="Q19" i="2"/>
  <c r="O19" i="2"/>
  <c r="M19" i="2"/>
  <c r="K19" i="2"/>
  <c r="U18" i="2"/>
  <c r="S18" i="2"/>
  <c r="Q18" i="2"/>
  <c r="O18" i="2"/>
  <c r="M18" i="2"/>
  <c r="K18" i="2"/>
  <c r="U17" i="2"/>
  <c r="S17" i="2"/>
  <c r="Q17" i="2"/>
  <c r="O17" i="2"/>
  <c r="M17" i="2"/>
  <c r="K17" i="2"/>
  <c r="U16" i="2"/>
  <c r="S16" i="2"/>
  <c r="Q16" i="2"/>
  <c r="O16" i="2"/>
  <c r="M16" i="2"/>
  <c r="K16" i="2"/>
  <c r="U15" i="2"/>
  <c r="S15" i="2"/>
  <c r="Q15" i="2"/>
  <c r="O15" i="2"/>
  <c r="M15" i="2"/>
  <c r="K15" i="2"/>
  <c r="U14" i="2"/>
  <c r="S14" i="2"/>
  <c r="Q14" i="2"/>
  <c r="O14" i="2"/>
  <c r="M14" i="2"/>
  <c r="K14" i="2"/>
  <c r="U13" i="2"/>
  <c r="S13" i="2"/>
  <c r="Q13" i="2"/>
  <c r="O13" i="2"/>
  <c r="M13" i="2"/>
  <c r="K13" i="2"/>
  <c r="U12" i="2"/>
  <c r="S12" i="2"/>
  <c r="Q12" i="2"/>
  <c r="O12" i="2"/>
  <c r="M12" i="2"/>
  <c r="K12" i="2"/>
  <c r="U11" i="2"/>
  <c r="S11" i="2"/>
  <c r="Q11" i="2"/>
  <c r="O11" i="2"/>
  <c r="M11" i="2"/>
  <c r="K11" i="2"/>
  <c r="U10" i="2"/>
  <c r="S10" i="2"/>
  <c r="Q10" i="2"/>
  <c r="O10" i="2"/>
  <c r="M10" i="2"/>
  <c r="K10" i="2"/>
  <c r="U9" i="2"/>
  <c r="S9" i="2"/>
  <c r="Q9" i="2"/>
  <c r="O9" i="2"/>
  <c r="M9" i="2"/>
  <c r="K9" i="2"/>
  <c r="U8" i="2"/>
  <c r="S8" i="2"/>
  <c r="Q8" i="2"/>
  <c r="O8" i="2"/>
  <c r="M8" i="2"/>
  <c r="K8" i="2"/>
  <c r="U7" i="2"/>
  <c r="S7" i="2"/>
  <c r="Q7" i="2"/>
  <c r="O7" i="2"/>
  <c r="M7" i="2"/>
  <c r="K7" i="2"/>
  <c r="G7" i="2"/>
  <c r="M91" i="2" l="1"/>
  <c r="E91" i="2"/>
  <c r="U91" i="2"/>
  <c r="O91" i="2"/>
  <c r="Q91" i="2"/>
  <c r="K91" i="2"/>
  <c r="S91" i="2"/>
</calcChain>
</file>

<file path=xl/sharedStrings.xml><?xml version="1.0" encoding="utf-8"?>
<sst xmlns="http://schemas.openxmlformats.org/spreadsheetml/2006/main" count="1392" uniqueCount="853">
  <si>
    <t xml:space="preserve">Chembur Trombay Education Society's  </t>
  </si>
  <si>
    <t>CTES C O L L E G E  O F  A R C H I T E C T U R E</t>
  </si>
  <si>
    <t>CO - PO MAPPING 
AY 2020 - 2021</t>
  </si>
  <si>
    <t>N. G. Acharya Marg, Chembur, Mumbai 400071</t>
  </si>
  <si>
    <t xml:space="preserve">Approved by Council of Architecture </t>
  </si>
  <si>
    <t>(Affiliated to University of Mumbai)</t>
  </si>
  <si>
    <t>CO-PO MAPPING</t>
  </si>
  <si>
    <t>CO-PO MAPPING 2020_2021</t>
  </si>
  <si>
    <t>B.ARCH.(ARCHITECTURE)</t>
  </si>
  <si>
    <t>SEMESTER</t>
  </si>
  <si>
    <t>CO</t>
  </si>
  <si>
    <t>PO-1</t>
  </si>
  <si>
    <t>PO-2</t>
  </si>
  <si>
    <t>PO-3</t>
  </si>
  <si>
    <t>PO-4</t>
  </si>
  <si>
    <t>PO-5</t>
  </si>
  <si>
    <t>PO-6</t>
  </si>
  <si>
    <t>PO-7</t>
  </si>
  <si>
    <t>PO-8</t>
  </si>
  <si>
    <t>Humane &amp; Sustainable Dev.</t>
  </si>
  <si>
    <t xml:space="preserve">Knowledge of Craft, Culture &amp; Technology </t>
  </si>
  <si>
    <t>Creative &amp; Critical thinking and Problem solving</t>
  </si>
  <si>
    <t>Individual &amp; Teamwork communication skills</t>
  </si>
  <si>
    <t>Digital Competency</t>
  </si>
  <si>
    <t>Leadership readiness  &amp; Professionalism</t>
  </si>
  <si>
    <t>Ethical Competence</t>
  </si>
  <si>
    <t>Social Responsibility</t>
  </si>
  <si>
    <t>SEMESTER- 1</t>
  </si>
  <si>
    <t>AD</t>
  </si>
  <si>
    <t>ALLIED DESIGN</t>
  </si>
  <si>
    <t>ABCM</t>
  </si>
  <si>
    <t>TOS</t>
  </si>
  <si>
    <t>HUMANITIES</t>
  </si>
  <si>
    <t>EVS</t>
  </si>
  <si>
    <t>ARD</t>
  </si>
  <si>
    <t>COLLEGE PROJECT</t>
  </si>
  <si>
    <t>ELECTIVES</t>
  </si>
  <si>
    <t>SEMESTER- 2</t>
  </si>
  <si>
    <t>SEMESTER- 3</t>
  </si>
  <si>
    <t>BUILDING SERVICES</t>
  </si>
  <si>
    <t>ARC THEORY</t>
  </si>
  <si>
    <t>SEMESTER- 4</t>
  </si>
  <si>
    <t>SEMESTER- 5</t>
  </si>
  <si>
    <t>SEMESTER- 6</t>
  </si>
  <si>
    <t>SEMESTER- 7</t>
  </si>
  <si>
    <t>PP</t>
  </si>
  <si>
    <t>SEMESTER- 8</t>
  </si>
  <si>
    <t>PROFESSIONAL TRAINING</t>
  </si>
  <si>
    <t>SEMESTER- 9</t>
  </si>
  <si>
    <t>DD</t>
  </si>
  <si>
    <t>ELECTIVES 1</t>
  </si>
  <si>
    <t>ELECTIVES 2</t>
  </si>
  <si>
    <t>SEMESTER- 10</t>
  </si>
  <si>
    <t>AVG.MAPPING</t>
  </si>
  <si>
    <t>POs ATTAINED for AY 2020-21</t>
  </si>
  <si>
    <t>Pos % ATTAINMENT FOR THE YEAR 2020-21</t>
  </si>
  <si>
    <t>PO1</t>
  </si>
  <si>
    <t>PO2</t>
  </si>
  <si>
    <t>PO3</t>
  </si>
  <si>
    <t>PO4</t>
  </si>
  <si>
    <t>PO5</t>
  </si>
  <si>
    <t>PO6</t>
  </si>
  <si>
    <t>PO7</t>
  </si>
  <si>
    <t>PO8</t>
  </si>
  <si>
    <t>SET TARGETS</t>
  </si>
  <si>
    <t>PERCENTAGE ATTAINMENT</t>
  </si>
  <si>
    <t>TARGETS ACHIEVED</t>
  </si>
  <si>
    <t>PERCENTAGE ATTIANMENT</t>
  </si>
  <si>
    <t>CTES College of Architecture</t>
  </si>
  <si>
    <t>N. G. Acharya Marg, Chembur, Mumbai- 400 071</t>
  </si>
  <si>
    <t xml:space="preserve"> SEMESTER 1 STUDENT ATTAINMENT FOR AY 2020-2021</t>
  </si>
  <si>
    <t>SR. NO.</t>
  </si>
  <si>
    <t>ROLL NO.</t>
  </si>
  <si>
    <t>NAME OF THE STUDENT</t>
  </si>
  <si>
    <t>ARCHITECTURAL DESIGN STUDIO (101)</t>
  </si>
  <si>
    <t>ALLIED DESIGN STUDIO (102)</t>
  </si>
  <si>
    <t>ARCHITECTURAL BUILDING CONSTRUCTION AND MATERIALS (103)</t>
  </si>
  <si>
    <t>THEORY AND DESIGN OF STRUCTURES (104)</t>
  </si>
  <si>
    <t>HUMANITIES (105)</t>
  </si>
  <si>
    <t>ENVIRONMENTAL STUDIES (106)</t>
  </si>
  <si>
    <t>ARCHITECTURAL REPRESENTATION AND DETAILING (107)</t>
  </si>
  <si>
    <t>COLLEGE PROJECTS (120)</t>
  </si>
  <si>
    <t>ELECTIVES (121)</t>
  </si>
  <si>
    <t>B.AR - 20001</t>
  </si>
  <si>
    <t>Babar Shriniwas Rajesh Priya</t>
  </si>
  <si>
    <t>B.AR - 20002</t>
  </si>
  <si>
    <t>Bhate Smera Arun June</t>
  </si>
  <si>
    <t>B.AR - 20003</t>
  </si>
  <si>
    <t>Bhimani Tanisha Dinesh Sumitra</t>
  </si>
  <si>
    <t>B.AR - 20004</t>
  </si>
  <si>
    <t>Castelino Scully Gertrude Matheresa</t>
  </si>
  <si>
    <t>B.AR - 20005</t>
  </si>
  <si>
    <t>Deshmukh Ruchir Ketan Supriya</t>
  </si>
  <si>
    <t>B.AR - 20006</t>
  </si>
  <si>
    <t>Deshmukh Sairaj Bhausaheb Kalpana</t>
  </si>
  <si>
    <t>B.AR - 20007</t>
  </si>
  <si>
    <t>Doddannawar Anika Bharatesh Rupa</t>
  </si>
  <si>
    <t>B.AR - 20008</t>
  </si>
  <si>
    <t>Dsouza Gavin Bonaventure Karmen</t>
  </si>
  <si>
    <t>B.AR - 20009</t>
  </si>
  <si>
    <t>Eluvathingal Shalom Joseph Seema</t>
  </si>
  <si>
    <t>B.AR - 20010</t>
  </si>
  <si>
    <t>Gharat Aakanksha avinash laxmi</t>
  </si>
  <si>
    <t>B.AR - 20011</t>
  </si>
  <si>
    <t>Iyer Sanjana Suresh Hema</t>
  </si>
  <si>
    <t>B.AR - 20012</t>
  </si>
  <si>
    <t>Jagdale Sahil Sahebrao Anita</t>
  </si>
  <si>
    <t>B.AR - 20013</t>
  </si>
  <si>
    <t>Jaiswal Aniket Chotelal Kusum</t>
  </si>
  <si>
    <t>B.AR - 20014</t>
  </si>
  <si>
    <t>Jilla Tulsi Nagendra Meena</t>
  </si>
  <si>
    <t>B.AR - 20015</t>
  </si>
  <si>
    <t>Juwatkar Apurva Jaydeep Shweta</t>
  </si>
  <si>
    <t>B.AR - 20016</t>
  </si>
  <si>
    <t>Kadu Dishita Shreeram Madhavi</t>
  </si>
  <si>
    <t>B.AR - 20017</t>
  </si>
  <si>
    <t>Kalyankar Ganesh Santosh Sangita</t>
  </si>
  <si>
    <t>B.AR - 20018</t>
  </si>
  <si>
    <t>Khaire Dipti Ganesh Surekha</t>
  </si>
  <si>
    <t>B.AR - 20019</t>
  </si>
  <si>
    <t>Kocharekar Rucha Laxman Vaishnavi</t>
  </si>
  <si>
    <t>B.AR - 20020</t>
  </si>
  <si>
    <t>Mhatre Ritu Ravindra Sushama</t>
  </si>
  <si>
    <t>B.AR - 20021</t>
  </si>
  <si>
    <t>Mhatre Vratika Rajendra Shilpa</t>
  </si>
  <si>
    <t>B.AR - 20022</t>
  </si>
  <si>
    <t>Mishra Pratyush Namrata Mishra</t>
  </si>
  <si>
    <t>B.AR - 20023</t>
  </si>
  <si>
    <t>More Rugved Santosh Priti</t>
  </si>
  <si>
    <t>B.AR - 20024</t>
  </si>
  <si>
    <t>More Yash Manisha</t>
  </si>
  <si>
    <t>B.AR - 20025</t>
  </si>
  <si>
    <t>Morye Viraj Dattaram Deepika</t>
  </si>
  <si>
    <t>B.AR - 20026</t>
  </si>
  <si>
    <t>Mukane Yugandhar Sagar Vijaya</t>
  </si>
  <si>
    <t>B.AR - 20027</t>
  </si>
  <si>
    <t>Patel Alston Aldrin Rachana</t>
  </si>
  <si>
    <t>B.AR - 20028</t>
  </si>
  <si>
    <t>Patil Amit Amol Mangal</t>
  </si>
  <si>
    <t>B.AR - 20029</t>
  </si>
  <si>
    <t>Patil Yukta Shreepat Sunita</t>
  </si>
  <si>
    <t>B.AR - 20030</t>
  </si>
  <si>
    <t>Pawar Vedant Mahesh Mansi</t>
  </si>
  <si>
    <t>B.AR - 20031</t>
  </si>
  <si>
    <t>Pimpalkar Riddhesh Anant Geeta</t>
  </si>
  <si>
    <t>B.AR - 20032</t>
  </si>
  <si>
    <t>Popat Urvi Uday Durga</t>
  </si>
  <si>
    <t>B.AR - 20033</t>
  </si>
  <si>
    <t>Rindhe Parth Nitin Paurnima</t>
  </si>
  <si>
    <t>B.AR - 20034</t>
  </si>
  <si>
    <t>Sakhare Namrata Madhukar Anjana</t>
  </si>
  <si>
    <t>B.AR - 20035</t>
  </si>
  <si>
    <t>Shah Jugal Tushar Ila</t>
  </si>
  <si>
    <t>B.AR - 20036</t>
  </si>
  <si>
    <t>Shah Vansh Vipin Sapana</t>
  </si>
  <si>
    <t>B.AR - 20037</t>
  </si>
  <si>
    <t>Shelot Mohammad Arhaan Arif Moosa</t>
  </si>
  <si>
    <t>B.AR - 20038</t>
  </si>
  <si>
    <t>Shingan Dipali Ramesh Ratna</t>
  </si>
  <si>
    <t>B.AR - 20039</t>
  </si>
  <si>
    <t>Singh Khushi Dinesh Namita Singh</t>
  </si>
  <si>
    <t>B.AR - 20040</t>
  </si>
  <si>
    <t>Somani Akshita Laxmikant Sheetal</t>
  </si>
  <si>
    <t>B.AR - 20041</t>
  </si>
  <si>
    <t>Thawali Aadarsh Gajanan Vaishali</t>
  </si>
  <si>
    <t>B.AR - 20042</t>
  </si>
  <si>
    <t>Tilekar Pradnya Madhukar Swati</t>
  </si>
  <si>
    <t>B.AR - 20043</t>
  </si>
  <si>
    <t>Bagul Yash Sunil Arundhati</t>
  </si>
  <si>
    <t>B.AR - 20044</t>
  </si>
  <si>
    <t>Baviskar Mansi Gurudatta Manisha</t>
  </si>
  <si>
    <t>B.AR - 20045</t>
  </si>
  <si>
    <t>Bhor Siddhesh Sambhaji Aartee</t>
  </si>
  <si>
    <t>B.AR - 20046</t>
  </si>
  <si>
    <t>Bindani Akshay Kumar Ratnakar Sabita</t>
  </si>
  <si>
    <t>B.AR - 20047</t>
  </si>
  <si>
    <t>Dahibaokar Suyash Ashok Ashwini</t>
  </si>
  <si>
    <t>B.AR - 20048</t>
  </si>
  <si>
    <t>Deokar Janhavi Minil Manasi</t>
  </si>
  <si>
    <t>B.AR - 20049</t>
  </si>
  <si>
    <t>Gaud Abhishek Sugreev Vidyavati</t>
  </si>
  <si>
    <t>B.AR - 20050</t>
  </si>
  <si>
    <t>Gehlot Chanchal Murlidhar Rekha</t>
  </si>
  <si>
    <t>B.AR - 20051</t>
  </si>
  <si>
    <t>Godse Lakshdeep Ravindra Nayan</t>
  </si>
  <si>
    <t>B.AR - 20052</t>
  </si>
  <si>
    <t>Gupta Akanksha Dilip Shikha</t>
  </si>
  <si>
    <t>B.AR - 20053</t>
  </si>
  <si>
    <t>Gupta Arav Vikas Meenu</t>
  </si>
  <si>
    <t>B.AR - 20054</t>
  </si>
  <si>
    <t>Jade Shreyas Mahendra Yogita</t>
  </si>
  <si>
    <t>B.AR - 20055</t>
  </si>
  <si>
    <t>Jawale Kiran Ashok Ashwini</t>
  </si>
  <si>
    <t>B.AR - 20056</t>
  </si>
  <si>
    <t>Joshi Ritu Deepak Divya</t>
  </si>
  <si>
    <t>B.AR - 20057</t>
  </si>
  <si>
    <t>Joshi Rutuja Rajesh Samiksha</t>
  </si>
  <si>
    <t>B.AR - 20058</t>
  </si>
  <si>
    <t>Kadam Shreya Nirbhay Neha</t>
  </si>
  <si>
    <t>B.AR - 20059</t>
  </si>
  <si>
    <t>Kadam Shruti Nitin Vaishali</t>
  </si>
  <si>
    <t>B.AR - 20060</t>
  </si>
  <si>
    <t>Mahesh Anirudh Padmavathy Lalapeta</t>
  </si>
  <si>
    <t>B.AR - 20061</t>
  </si>
  <si>
    <t>Malu Pranali Prasad Sonali</t>
  </si>
  <si>
    <t>B.AR - 20062</t>
  </si>
  <si>
    <t>Malunjkar Mansi Haresh Sunita</t>
  </si>
  <si>
    <t>B.AR - 20063</t>
  </si>
  <si>
    <t>Mewada Yash Pravin Geeta</t>
  </si>
  <si>
    <t>B.AR - 20064</t>
  </si>
  <si>
    <t>Mhatre Chaitali Mangesh Pragati</t>
  </si>
  <si>
    <t>B.AR - 20065</t>
  </si>
  <si>
    <t>Mistry Bhushan Bharat Ujwala</t>
  </si>
  <si>
    <t>B.AR - 20066</t>
  </si>
  <si>
    <t>More Mrudul Arun Sneha</t>
  </si>
  <si>
    <t>B.AR - 20067</t>
  </si>
  <si>
    <t>Pandit Niyati Ajay Shilpa</t>
  </si>
  <si>
    <t>B.AR - 20068</t>
  </si>
  <si>
    <t>Patel Shrushti Kantilal Ramila</t>
  </si>
  <si>
    <t>B.AR - 20069</t>
  </si>
  <si>
    <t>Patil Ruchi Babaso Saraswati</t>
  </si>
  <si>
    <t>B.AR - 20070</t>
  </si>
  <si>
    <t>Rane Raee Ravindra Smita</t>
  </si>
  <si>
    <t>B.AR - 20071</t>
  </si>
  <si>
    <t>Rathod Shubham Ashok Smita</t>
  </si>
  <si>
    <t>B.AR - 20072</t>
  </si>
  <si>
    <t>Rode Kartik Mahendra Madhavi</t>
  </si>
  <si>
    <t>B.AR - 20073</t>
  </si>
  <si>
    <t>Salian Adarsh Dhanpal Sheeba</t>
  </si>
  <si>
    <t>B.AR - 20074</t>
  </si>
  <si>
    <t>Sawant Pranav Sham Priyanka</t>
  </si>
  <si>
    <t>B.AR - 20075</t>
  </si>
  <si>
    <t>Shah Gautam Kunjal Bina</t>
  </si>
  <si>
    <t>B.AR - 20076</t>
  </si>
  <si>
    <t>Sahani Ravi Mohit Binda</t>
  </si>
  <si>
    <t>B.AR - 20077</t>
  </si>
  <si>
    <t>Siddiqui Mohammad Waris Nageena Bano</t>
  </si>
  <si>
    <t>B.AR - 20078</t>
  </si>
  <si>
    <t>Surve Shrushti Santosh Manali</t>
  </si>
  <si>
    <t>B.AR - 20079</t>
  </si>
  <si>
    <t>Thakre Anushka Pravin Pranita</t>
  </si>
  <si>
    <t>B.AR - 20080</t>
  </si>
  <si>
    <t>Vairalkar Mohini Pradip Anita</t>
  </si>
  <si>
    <t>B.AR - 20081</t>
  </si>
  <si>
    <t>Valodara Kartik Pravin Nanda</t>
  </si>
  <si>
    <t>B.AR - 20082</t>
  </si>
  <si>
    <t>Varia Nakul Nitin Alpa</t>
  </si>
  <si>
    <t>B.AR - 20083</t>
  </si>
  <si>
    <t>Wadkar Atharva Ram Pratiksha</t>
  </si>
  <si>
    <t>B.AR - 20084</t>
  </si>
  <si>
    <t>Zaveri Fatema Hatim Nishrin</t>
  </si>
  <si>
    <t>TOTAL NUMBER OF STUDENTS SCORING 55% &amp; ABOVE</t>
  </si>
  <si>
    <t>% OF STUDENTS SCORING 55% &amp; ABOVE</t>
  </si>
  <si>
    <t>ATTAINMENT FOR PO-1</t>
  </si>
  <si>
    <t>ATTAINMENT FOR PO-2</t>
  </si>
  <si>
    <t>ATTAINMENT FOR PO-3</t>
  </si>
  <si>
    <t>ATTAINMENT FOR PO-4</t>
  </si>
  <si>
    <t>ATTAINMENT FOR PO-5</t>
  </si>
  <si>
    <t>ATTAINMENT FOR PO-6</t>
  </si>
  <si>
    <t>ATTAINMENT FOR PO-7</t>
  </si>
  <si>
    <t>ATTAINMENT FOR PO-8</t>
  </si>
  <si>
    <t>TOTAL OF THE MARKS OBTAINED BY ALL STUDENTS</t>
  </si>
  <si>
    <t>TEACHER ATTAINMENT (PERCENTAGE)</t>
  </si>
  <si>
    <t>`</t>
  </si>
  <si>
    <t xml:space="preserve"> SEMESTER 2 STUDENT ATTAINMENT FOR AY 2020-2021</t>
  </si>
  <si>
    <t>ARCHITECTURAL DESIGN STUDIO (201)</t>
  </si>
  <si>
    <t>ALLIED DESIGN STUDIO (202)</t>
  </si>
  <si>
    <t>ARCHITECTURAL BUILDING CONSTRUCTION AND MATERIALS (203)</t>
  </si>
  <si>
    <t>THEORY AND DESIGN OF STRUCTURES (204)</t>
  </si>
  <si>
    <t>HUMANITIES (205)</t>
  </si>
  <si>
    <t>ENVIRONMENTAL STUDIES (206)</t>
  </si>
  <si>
    <t>ARCHITECTURAL REPRESENTATION AND DETAILING (207)</t>
  </si>
  <si>
    <t>COLLEGE PROJECTS (220)</t>
  </si>
  <si>
    <t>ELECTIVES (221)</t>
  </si>
  <si>
    <t>BABAR SHRINIWAS RAJESH PRIYA</t>
  </si>
  <si>
    <t>BHATE SMERA ARUN JUNE</t>
  </si>
  <si>
    <t>BHIMANI TANISHA DINESH SUMITRA</t>
  </si>
  <si>
    <t>CASTELINO SCULLY GERTRUDE MATHERESA</t>
  </si>
  <si>
    <t>DESHMUKH RUCHIR KETAN SUPRIYA</t>
  </si>
  <si>
    <t>DESHMUKH SAIRAJ BHAUSAHEB KALPANA</t>
  </si>
  <si>
    <t>DODDANNAWAR ANIKA BHARATESH RUPA</t>
  </si>
  <si>
    <t>DSOUZA GAVIN BONAVENTURE KARMEN</t>
  </si>
  <si>
    <t>ELUVATHINGAL SHALOM JOSEPH SEEMA</t>
  </si>
  <si>
    <t>GHARAT AAKANKSHA AVINASH LAXMI</t>
  </si>
  <si>
    <t>IYER SANJANA SURESH HEMA</t>
  </si>
  <si>
    <t>JAGDALE SAHIL SAHEBRAO ANITA</t>
  </si>
  <si>
    <t>JAISWAL ANIKET CHOTELAL KUSUM</t>
  </si>
  <si>
    <t>JILLA TULSI NAGENDRA MEENA</t>
  </si>
  <si>
    <t>JUWATKAR APURVA JAYDEEP SHWETA</t>
  </si>
  <si>
    <t>KADU DISHITA SHREERAM MADHAVI</t>
  </si>
  <si>
    <t>KALYANKAR GANESH SANTOSH SANGITA</t>
  </si>
  <si>
    <t>KHAIRE DIPTI GANESH SUREKHA</t>
  </si>
  <si>
    <t>KOCHAREKAR RUCHA LAXMAN VAISHNAVI</t>
  </si>
  <si>
    <t>MHATRE RITU RAVINDRA SUSHAMA</t>
  </si>
  <si>
    <t>MHATRE VRATIKA RAJENDRA SHILPA</t>
  </si>
  <si>
    <t>MISHRA PRATYUSH NAMRATA MISHRA</t>
  </si>
  <si>
    <t>MORE RUGVED SANTOSH PRITI</t>
  </si>
  <si>
    <t>MORE YASH MANISHA</t>
  </si>
  <si>
    <t>MORYE VIRAJ DATTARAM DEEPIKA</t>
  </si>
  <si>
    <t>MUKANE YUGANDHAR SAGAR VIJAYA</t>
  </si>
  <si>
    <t>PATEL ALSTON ALDRIN RACHNA</t>
  </si>
  <si>
    <t>PATIL AMIT AMOL MANGAL</t>
  </si>
  <si>
    <t>PATIL YUKTA SHREEPAT SUNITA</t>
  </si>
  <si>
    <t>PAWAR VEDANT MAHESH MANSI</t>
  </si>
  <si>
    <t>PIMPALKAR RIDDHESH ANANT GEETA</t>
  </si>
  <si>
    <t>POPAT URVI UDAY DURGA</t>
  </si>
  <si>
    <t>RINDHE PARTH NITIN PAURNIMA</t>
  </si>
  <si>
    <t>SAKHARE NAMRATA MADHUKAR ANJANA</t>
  </si>
  <si>
    <t>SHAH JUGAL TUSHAR ILA</t>
  </si>
  <si>
    <t>SHAH VANSH VIPIN SAPANA</t>
  </si>
  <si>
    <t>SHELOT MOHAMMAD ARHAAN ARIF MOOSA</t>
  </si>
  <si>
    <t>SHINGAN DIPALI RAMESH RATNA</t>
  </si>
  <si>
    <t>SINGH KHUSHI DINESH NAMITA SINGH</t>
  </si>
  <si>
    <t>SOMANI AKSHITA LAXMIKANT SHEETAL</t>
  </si>
  <si>
    <t>THAWALI AADARSH GAJANAN VAISHALI</t>
  </si>
  <si>
    <t>TILEKAR PRADNYA MADHUKAR SWATI</t>
  </si>
  <si>
    <t>BAGUL YASH SUNIL ARUNDHATI</t>
  </si>
  <si>
    <t>BAVISKAR MANSI GURUDATTA MANISHA</t>
  </si>
  <si>
    <t>BHOR SIDDHESH SAMBHAJI AARTEE</t>
  </si>
  <si>
    <t>BINDANI AKSHAY KUMAR RATNAKAR SABITA</t>
  </si>
  <si>
    <t>DAHIBAOKAR SUYASH ASHOK ASHWINI</t>
  </si>
  <si>
    <t>DEOKAR JANHAVI MINIL MANASI</t>
  </si>
  <si>
    <t>GAUD ABHISHEK SUGREEV VIDYAVATI</t>
  </si>
  <si>
    <t>GEHLOT CHANCHAL MURLIDHAR REKHA</t>
  </si>
  <si>
    <t>GODSE LAKSHDEEP RAVINDRA NAYAN</t>
  </si>
  <si>
    <t>GUPTA AKANKSHA DILIP SHIKHA</t>
  </si>
  <si>
    <t>GUPTA ARAV VIKAS MEENU</t>
  </si>
  <si>
    <t>JADE SHREYAS MAHENDRA YOGITA</t>
  </si>
  <si>
    <t>JAWALE KIRAN ASHOK ASHWINI</t>
  </si>
  <si>
    <t>JOSHI RITU DEEPAK DIVYA</t>
  </si>
  <si>
    <t>JOSHI RUTUJA RAJESH SAMIKSHA</t>
  </si>
  <si>
    <t>KADAM SHREYA NIRBHAY NEHA</t>
  </si>
  <si>
    <t>KADAM SHRUTI NITIN VAISHALI</t>
  </si>
  <si>
    <t>MAHESH ANIRUDH PADMAVATHY LALAPETA</t>
  </si>
  <si>
    <t>MALU PRANALI PRASAD SONALI</t>
  </si>
  <si>
    <t>MALUNJKAR MANSI HARESH SUNITA</t>
  </si>
  <si>
    <t>MEWADA YASH PRAVIN GEETA</t>
  </si>
  <si>
    <t>MHATRE CHAITALI MANGESH PRAGATI</t>
  </si>
  <si>
    <t>MISTRY BHUSHAN BHARAT UJWALA</t>
  </si>
  <si>
    <t>MORE MRUDUL ARUN SNEHA</t>
  </si>
  <si>
    <t>PANDIT NIYATI AJAY SHILPA</t>
  </si>
  <si>
    <t>PATEL SHRUSTI KANTILAL RAMILA</t>
  </si>
  <si>
    <t>PATIL RUCHI BABASO SARASWATI</t>
  </si>
  <si>
    <t>RANE RAEE RAVINDRA SMITA</t>
  </si>
  <si>
    <t>RATHOD SHUBHAM ASHOK SMITA</t>
  </si>
  <si>
    <t>RODE KARTIK MAHENDRA MADHAVI</t>
  </si>
  <si>
    <t>SALIAN ADARSH DHANPAL SHEEBA</t>
  </si>
  <si>
    <t>SAWANT PRANAV SHAM PRIYANKA</t>
  </si>
  <si>
    <t>SHAH GAUTAM KUNJAL BINA</t>
  </si>
  <si>
    <t>SAHANI RAVI MOHIT BINDA</t>
  </si>
  <si>
    <t>SURVE SHRUSHTI SANTOSH MANALI</t>
  </si>
  <si>
    <t>THAKRE ANUSHKA PRAVIN PRANITA</t>
  </si>
  <si>
    <t>VAIRALKAR MOHINI PRADIP ANITA</t>
  </si>
  <si>
    <t>VALODARA KARTIK PRAVIN NANDA</t>
  </si>
  <si>
    <t>VARIA NAKUL NITIN ALPA</t>
  </si>
  <si>
    <t>WADKAR ATHARVA RAM PRATIKSHA</t>
  </si>
  <si>
    <t>ZAVERI FATEMA HATIM NISHRIN</t>
  </si>
  <si>
    <t>B.AR - 19011</t>
  </si>
  <si>
    <t>GURAV SAISH SANDEEP SNEHA</t>
  </si>
  <si>
    <t xml:space="preserve"> SEMESTER 3 STUDENT ATTAINMENT FOR AY 2020-2021</t>
  </si>
  <si>
    <t>ARCHITECTURAL DESIGN STUDIO (301)</t>
  </si>
  <si>
    <t>ALLIED DESIGN STUDIO (302)</t>
  </si>
  <si>
    <t>ARCHITECTURAL BUILDING CONSTRUCTION  (303)</t>
  </si>
  <si>
    <t>THEORY AND DESIGN OF STRUCTURES (304)</t>
  </si>
  <si>
    <t>HUMANITIES (305)</t>
  </si>
  <si>
    <t>ENVIRONMENTAL STUDIES (306)</t>
  </si>
  <si>
    <t>ARCHITECTURAL REPRESENTATION AND DETAILING (307)</t>
  </si>
  <si>
    <t>ARCHITECTURAL BUILDING SERVICES (308)</t>
  </si>
  <si>
    <t>ARCHITECTURAL THEORY (309)</t>
  </si>
  <si>
    <t>COLLEGE PROJECTS (320)</t>
  </si>
  <si>
    <t>ELECTIVES (321)</t>
  </si>
  <si>
    <t>B.AR - 19002</t>
  </si>
  <si>
    <t>AROLKAR EKTA SANJIV SHEETAL</t>
  </si>
  <si>
    <t>B.AR - 19003</t>
  </si>
  <si>
    <t>BHAGAT PRATIKSHA PANDIT BABY</t>
  </si>
  <si>
    <t>B.AR - 19004</t>
  </si>
  <si>
    <t>BHOIR BHUSHAN MANOHAR MONIKA</t>
  </si>
  <si>
    <t>B.AR - 19005</t>
  </si>
  <si>
    <t>DURGAVALI JAGRUTI DEEPAK JYOTI</t>
  </si>
  <si>
    <t>B.AR - 19006</t>
  </si>
  <si>
    <t>GAIKWAD SWAPNIL SUJAY SUNIDHI</t>
  </si>
  <si>
    <t>B.AR - 19007</t>
  </si>
  <si>
    <t>GHADASHI SAURABH SANDEEP SANJANA</t>
  </si>
  <si>
    <t>B.AR - 19008</t>
  </si>
  <si>
    <t>GHAGAS PALLAVI MAGAN MEENA</t>
  </si>
  <si>
    <t>B.AR - 19009</t>
  </si>
  <si>
    <t>GOGAWALE ATHARVA MAHESH MANASI</t>
  </si>
  <si>
    <t>B.AR - 19010</t>
  </si>
  <si>
    <t>GUPTA KISAN NAKUL ANITA</t>
  </si>
  <si>
    <t>B.AR - 19012</t>
  </si>
  <si>
    <t>JADAV DEVEN PRAFUL SHOBNA</t>
  </si>
  <si>
    <t>B.AR - 19013</t>
  </si>
  <si>
    <t>JOGI NEHA KISHOR KAVITA</t>
  </si>
  <si>
    <t>B.AR - 19015</t>
  </si>
  <si>
    <t>KAGDI FAHAD HABIBURREHMAN NIKAHAT</t>
  </si>
  <si>
    <t>B.AR - 19018</t>
  </si>
  <si>
    <t>KASARE SIDDHANT SANJAY SANJANA</t>
  </si>
  <si>
    <t>B.AR - 19019</t>
  </si>
  <si>
    <t>KULKARNI PUSHKAR ATUL ANUSHKA</t>
  </si>
  <si>
    <t>B.AR - 19020</t>
  </si>
  <si>
    <t>KUMAR SHUBHANGI SACHIN KUMAR CHHAVI SAXENA</t>
  </si>
  <si>
    <t>B.AR - 19021</t>
  </si>
  <si>
    <t>LAD SANSKRUTI GIRIRAJ SMITA</t>
  </si>
  <si>
    <t>B.AR - 19022</t>
  </si>
  <si>
    <t>LODH ANJALI RAJ BAHADUR KUSUM</t>
  </si>
  <si>
    <t>B.AR - 19024</t>
  </si>
  <si>
    <t>MAYEKAR HARSHITA RAJENDRA NEETA</t>
  </si>
  <si>
    <t>B.AR - 19025</t>
  </si>
  <si>
    <t>MHARSE SNEHAL SANTOSH SHITAL</t>
  </si>
  <si>
    <t>B.AR - 19026</t>
  </si>
  <si>
    <t>NAGVEKAR BHAKTI PRASAD POOJA</t>
  </si>
  <si>
    <t>B.AR - 19027</t>
  </si>
  <si>
    <t>NAIK NUPUR NANDKUMAR SWATI</t>
  </si>
  <si>
    <t>B.AR - 19028</t>
  </si>
  <si>
    <t>NIKAM ADITI DINESH GAURI</t>
  </si>
  <si>
    <t>B.AR - 19029</t>
  </si>
  <si>
    <t>NOOR FATIMA</t>
  </si>
  <si>
    <t>B.AR - 19030</t>
  </si>
  <si>
    <t>PARAB YASHASHREE MADHUKAR SAMITA</t>
  </si>
  <si>
    <t>B.AR - 19032</t>
  </si>
  <si>
    <t>PATERE BHAVESH SURESH SUVIDHA</t>
  </si>
  <si>
    <t>B.AR - 19034</t>
  </si>
  <si>
    <t>PATIL SAKSHI KAILAS SAVITA</t>
  </si>
  <si>
    <t>B.AR - 19037</t>
  </si>
  <si>
    <t>PURO NAMRATA DILIP SEEMA</t>
  </si>
  <si>
    <t>RANE JETASHREE SUDHIR MAMATA</t>
  </si>
  <si>
    <t>B.AR - 19039</t>
  </si>
  <si>
    <t>SAKWAR GARIMA SANJAY BHARTI</t>
  </si>
  <si>
    <t>B.AR - 19040</t>
  </si>
  <si>
    <t>SALUNKE SHRADDHA DEEPAK JYOTI</t>
  </si>
  <si>
    <t>B.AR - 19041</t>
  </si>
  <si>
    <t>SANAS EKTA SUJIT SUPRIYA</t>
  </si>
  <si>
    <t>B.AR - 19042</t>
  </si>
  <si>
    <t>SASHA RANA</t>
  </si>
  <si>
    <t>B.AR - 19046</t>
  </si>
  <si>
    <t>YADAV PRAJAKTA SATISH ARACHANA</t>
  </si>
  <si>
    <t>B.AR - 19014</t>
  </si>
  <si>
    <t>JOSHI NIKHIL VIVEK YOGITA</t>
  </si>
  <si>
    <t>B.AR - 19016</t>
  </si>
  <si>
    <t>KALAN SAHIL HANUMAN VANDANA</t>
  </si>
  <si>
    <t>B.AR - 19023</t>
  </si>
  <si>
    <t>MAHANTA MIMANSHA SAJAI BHAGYALIPI</t>
  </si>
  <si>
    <t>B.AR - 19038</t>
  </si>
  <si>
    <t>RAJYADHYAKSHA JAIDUTTA RAJESH APARNA</t>
  </si>
  <si>
    <t>B.AR - 19045</t>
  </si>
  <si>
    <t>WAGHMARE DARSHAN BHAGWAT ANITA</t>
  </si>
  <si>
    <t>B.AR - 19047</t>
  </si>
  <si>
    <t>YEOLA ABHISHEK SUDHAKAR CHARUSHILA</t>
  </si>
  <si>
    <t>Total of the Marks obtained by all students</t>
  </si>
  <si>
    <t>Teacher Attainment(Percentage)</t>
  </si>
  <si>
    <t>SEMESTER 4 STUDENT ATTAINMENT FOR AY 2022-2023</t>
  </si>
  <si>
    <t>ARCHITECTURAL DESIGN STUDIO (401)</t>
  </si>
  <si>
    <t>ALLIED DESIGN STUDIO (402)</t>
  </si>
  <si>
    <t>ARCHITECTURAL BUILDING CONSTRUCTION  (403)</t>
  </si>
  <si>
    <t>THEORY AND DESIGN OF STRUCTURES (404)</t>
  </si>
  <si>
    <t>ARCHITECTURAL BUILDING SERVICES (408)</t>
  </si>
  <si>
    <t>HUMANITIES (405)</t>
  </si>
  <si>
    <t>ARCHITECTURAL THEORY (409)</t>
  </si>
  <si>
    <t>ARCHITECTURAL REPRESENTATION AND DETAILING (407)</t>
  </si>
  <si>
    <t>COLLEGE PROJECTS (420)</t>
  </si>
  <si>
    <t>ELECTIVES (421)</t>
  </si>
  <si>
    <t>Arolkar Ekta Sanjiv Sheetal</t>
  </si>
  <si>
    <t>Bhagat Pratiksha Pandit Baby</t>
  </si>
  <si>
    <t>Bhoir Bhushan Manohar Monika</t>
  </si>
  <si>
    <t>Durgavali Jagruti Deepak Jyoti</t>
  </si>
  <si>
    <t>Gaikwad Swapnil Sujay Sunidhi</t>
  </si>
  <si>
    <t>Ghadashi Saurabh Sandeep Sanjana</t>
  </si>
  <si>
    <t>Ghagas Pallavi Magan Meena</t>
  </si>
  <si>
    <t>Gogawale Atharva Mahesh Manasi</t>
  </si>
  <si>
    <t>Gupta Kisan Nakul Anita</t>
  </si>
  <si>
    <t>Jadav Deven Praful Shobna</t>
  </si>
  <si>
    <t>Jogi Neha Kishor Kavita</t>
  </si>
  <si>
    <t>Joshi Nikhil Vivek Yogita</t>
  </si>
  <si>
    <t>Kagdi Fahad Habiburrehman Nikahat</t>
  </si>
  <si>
    <t>Kalan Sahil Hanuman Vandana</t>
  </si>
  <si>
    <t>Kulkarni Pushkar Atul Anushka</t>
  </si>
  <si>
    <t>Kumar Shubhangi Sachin Kumar Chhavi Saxena</t>
  </si>
  <si>
    <t>Lad Sanskruti Giriraj Smita</t>
  </si>
  <si>
    <t>Lodh Anjali Raj Bahadur Kusum</t>
  </si>
  <si>
    <t>Mahanta Mimansha Sanjai Bhagyalipi</t>
  </si>
  <si>
    <t>Mayekar Harshita Rajendra Neeta</t>
  </si>
  <si>
    <t>Mharse Snehal Santosh Shital</t>
  </si>
  <si>
    <t>Nagvekar Bhakti Prasad Pooja</t>
  </si>
  <si>
    <t>Naik Nupur Nandkumar Swati</t>
  </si>
  <si>
    <t>Nikam Aditi Dinesh Gauri</t>
  </si>
  <si>
    <t>Noor Fatima</t>
  </si>
  <si>
    <t>Parab Yashashree Madhukar Samita</t>
  </si>
  <si>
    <t>Patere Bhavesh Suresh Suvidha</t>
  </si>
  <si>
    <t>Patil Sakshi Kailas Savita</t>
  </si>
  <si>
    <t>Puro Namrata Dilip Seema</t>
  </si>
  <si>
    <t>Rajadhyaksha Jaidutta Rajesh Aparna</t>
  </si>
  <si>
    <t>Rane Jetashree Sudhir Mamata</t>
  </si>
  <si>
    <t>Sakwar Garima Sanjay Bharti</t>
  </si>
  <si>
    <t>Salunke Shraddha Deepak Jyoti</t>
  </si>
  <si>
    <t>Sanas Ekta Sujit Supriya</t>
  </si>
  <si>
    <t>Sasha Rana</t>
  </si>
  <si>
    <t>Waghmare Darshan Bhagwat Anita</t>
  </si>
  <si>
    <t>Yadav Prajakta Satish Arachana</t>
  </si>
  <si>
    <t>Yeola Abhishek Sudhakar Charushila</t>
  </si>
  <si>
    <t>SEMESTER 5 STUDENT ATTAINMENT FOR AY 2020-2021</t>
  </si>
  <si>
    <t>ARCHITECTURAL DESIGN STUDIO (501)</t>
  </si>
  <si>
    <t>ALLIED DESIGN STUDIO (502)</t>
  </si>
  <si>
    <t>ARCHITECTURAL BUILDING CONSTRUCTION (503)</t>
  </si>
  <si>
    <t>THEORY AND DESIGN OF STRUCTURES (504)</t>
  </si>
  <si>
    <t>ARCHITECTURAL BUILDING SERVICES (508)</t>
  </si>
  <si>
    <t>HUMANITIES (505)</t>
  </si>
  <si>
    <t>ARCHITECTURAL THEORY (509)</t>
  </si>
  <si>
    <t>ARCHITECTURAL REPRESENTATION AND DETAILING (507)</t>
  </si>
  <si>
    <t>COLLEGE PROJECTS (520)</t>
  </si>
  <si>
    <t>ELECTIVES (521)</t>
  </si>
  <si>
    <t>Banerjee Dhritiman Dipankar Kalyani</t>
  </si>
  <si>
    <t>Choudhary Durgesh Babulal Tipuri</t>
  </si>
  <si>
    <t>Dabke Disha Abhay Vaibhavi</t>
  </si>
  <si>
    <t>Desai Savee Surendra Smita</t>
  </si>
  <si>
    <t>Devendran Kiran Arumugam Shanthi</t>
  </si>
  <si>
    <t>Fernandes Calvin Menino Rubina</t>
  </si>
  <si>
    <t>Gangar Yash Dilip Ila</t>
  </si>
  <si>
    <t>Gawade Amey Rajan Rashi</t>
  </si>
  <si>
    <t>Gidla Pawanshankar Satish Mangatayaru</t>
  </si>
  <si>
    <t>Hankare Divya Mahadev Manisha</t>
  </si>
  <si>
    <t>Jadhav Sanskar Popat Jyoti</t>
  </si>
  <si>
    <t>Jain Mahak Ramesh Asha</t>
  </si>
  <si>
    <t>Kashikar Soham Vijay Medha</t>
  </si>
  <si>
    <t>Katgaonkar Somshankar Channappa Vidya</t>
  </si>
  <si>
    <t>Kavthankar Mughda Narendra Usha</t>
  </si>
  <si>
    <t>Khose Shravani Dattatray Chhaya</t>
  </si>
  <si>
    <t>Kolgaonkar Aditi Ajit Anagha</t>
  </si>
  <si>
    <t>Kurkure Lekha Nitin Kalpana</t>
  </si>
  <si>
    <t>Mane Chinmay Appasaheb Vaishali</t>
  </si>
  <si>
    <t xml:space="preserve">Meledath Angela Anthony Agnus </t>
  </si>
  <si>
    <t>Mistry Parshwa Ashwin Leena</t>
  </si>
  <si>
    <t xml:space="preserve">More Manav Santosh Jaya </t>
  </si>
  <si>
    <t>More Ranvir Vinayak Deepa</t>
  </si>
  <si>
    <t>Pathade Ankit Ashok Savita</t>
  </si>
  <si>
    <t>Patil Jayesh Narendra Sadhana</t>
  </si>
  <si>
    <t>Powar Anushka Sunil Geeta</t>
  </si>
  <si>
    <t>Prabhu Sneha Sachin Sonali</t>
  </si>
  <si>
    <t>Prajapati Sunil Suresh Jankidevi</t>
  </si>
  <si>
    <t>Rai Aparna Shivkumar Veena</t>
  </si>
  <si>
    <t>Rawool Padmaja Rajaram Rajeshwari</t>
  </si>
  <si>
    <t>Sarang Deepesh Ravindra Preetika</t>
  </si>
  <si>
    <t>Sawant Yash Mohan Mamata</t>
  </si>
  <si>
    <t>Shah Manav Vimal Rajula</t>
  </si>
  <si>
    <t>Sharma Sareena Rajesh Anita</t>
  </si>
  <si>
    <t>Vartak Saloni Shailesh Priya</t>
  </si>
  <si>
    <t>Warange Aakanksha Santosh Pooja</t>
  </si>
  <si>
    <t>Zaidi Salika Dr. S M H  Arjumand</t>
  </si>
  <si>
    <t>Bhor Rushikesh Machhindra Anita</t>
  </si>
  <si>
    <t>Ghuge Apurva Sharad Shashikala</t>
  </si>
  <si>
    <t>Jadhav Abhitosh Rajendra Alka</t>
  </si>
  <si>
    <t>Kingre Priyanka Shivaji Sharda</t>
  </si>
  <si>
    <t>Vardekar Revati Hemant Sharayu</t>
  </si>
  <si>
    <t>Tele Shrinivas Sanjay Suchita</t>
  </si>
  <si>
    <t>Mane Shrushti Ashok Sonali</t>
  </si>
  <si>
    <t>Achari Akanksha Rajiv Saluja</t>
  </si>
  <si>
    <t>Ashar Dev Ashish Shruti</t>
  </si>
  <si>
    <t>Baria Sahil Harshad Leela</t>
  </si>
  <si>
    <t>Bhanushali Vidhi Chetan Geeta</t>
  </si>
  <si>
    <t>Chandekar Ritika Bandu  Sulbha</t>
  </si>
  <si>
    <t>Chivelkar Ashish Dattatray Swati</t>
  </si>
  <si>
    <t xml:space="preserve">Dave Mann Manish Deepika </t>
  </si>
  <si>
    <t>D'Souza Syren Glynn Sunita</t>
  </si>
  <si>
    <t>Gharde Sandhya Purushottam Vandana</t>
  </si>
  <si>
    <t>Ghugare Divya Suhas Sheetal</t>
  </si>
  <si>
    <t>Gughane Om Ramesh Archana</t>
  </si>
  <si>
    <t>Gupta Divya Pankaj Poonam</t>
  </si>
  <si>
    <t>Gupta Himanshu Rakesh Sunita</t>
  </si>
  <si>
    <t>Janah Anoushka Satyabrata</t>
  </si>
  <si>
    <t>Kadam Pranali prakash Suchitra</t>
  </si>
  <si>
    <t>Kamble Yuvrajkumar Sambhaji Panchaphula</t>
  </si>
  <si>
    <t>Kushwaha Anchal Om Prakash Snehlata</t>
  </si>
  <si>
    <t>Lokhande Vaishnavi Dilip Aruna</t>
  </si>
  <si>
    <t>Mulik Pranay Bharat Priyanka</t>
  </si>
  <si>
    <t>Nanoskar Nidhi Vilas</t>
  </si>
  <si>
    <t>Pal Sushma Subhashchandra Geeta</t>
  </si>
  <si>
    <t>Panpaliya Sakshi Anil</t>
  </si>
  <si>
    <t>Parab Neha Prakash Sangita</t>
  </si>
  <si>
    <t>Salvi Isha Rajesh Jayashree</t>
  </si>
  <si>
    <t>Sanghvi Rushabh Anand Nilpa</t>
  </si>
  <si>
    <t>Satra Smit Praful Manisha</t>
  </si>
  <si>
    <t>Sawant Yashashree Sudhir Rupanjali</t>
  </si>
  <si>
    <t>Sawase Tirtha Ramhari Sushma</t>
  </si>
  <si>
    <t>Sharma Gourav Prahlad Usha</t>
  </si>
  <si>
    <t>Shet Anushka Anil Akshada</t>
  </si>
  <si>
    <t>Siddique Nadiya Sharif Anjum</t>
  </si>
  <si>
    <t>Vasani Grishma Chandulal Bhavana</t>
  </si>
  <si>
    <t>Walawalkar Mihir Hiren Dnyanada</t>
  </si>
  <si>
    <t>Warang Ritika Arjun Vinita</t>
  </si>
  <si>
    <t>Wavekar Rushikesh Vikrant Vaishali</t>
  </si>
  <si>
    <t>Yadav Krishna Hitendra Madhu</t>
  </si>
  <si>
    <t>Yadav Pranay Pradip Premshila</t>
  </si>
  <si>
    <t>Yadav Rujula Pradeep Pradnya</t>
  </si>
  <si>
    <t>Bonde Yugandhara Nitin Priyanka</t>
  </si>
  <si>
    <t>Deshmukh Aastha Pradeep Sharwali</t>
  </si>
  <si>
    <t>Jangam Prathamesh Ashok Sumitra</t>
  </si>
  <si>
    <t>Papan Madhuri Vilas Satyavati</t>
  </si>
  <si>
    <t>Borkar Navin Anil Reena</t>
  </si>
  <si>
    <t>Khakhdiya Mannan Jitendra Daksha</t>
  </si>
  <si>
    <t>Bhadekar Mahima Ghanashyam Radhika</t>
  </si>
  <si>
    <t>SEMESTER 6 STUDENT ATTAINMENT FOR AY 2020-2021</t>
  </si>
  <si>
    <t>ARCHITECTURAL DESIGN STUDIO (601)</t>
  </si>
  <si>
    <t>ALLIED DESIGN STUDIO (602)</t>
  </si>
  <si>
    <t>ARCHITECTURAL BUILDING CONSTRUCTION  (603)</t>
  </si>
  <si>
    <t>THEORY AND DESIGN OF STRUCTURES (604)</t>
  </si>
  <si>
    <t>ARCHITECTURAL BUILDING SERVICES (608)</t>
  </si>
  <si>
    <t>HUMANITIES (605)</t>
  </si>
  <si>
    <t>ARCHITECTURAL REPRESENTATION AND DETAILING (607)</t>
  </si>
  <si>
    <t>COLLEGE PROJECTS (620)</t>
  </si>
  <si>
    <t>ELECTIVES (621)</t>
  </si>
  <si>
    <t xml:space="preserve">Tele Shrinivas Sanjay Suchita </t>
  </si>
  <si>
    <t xml:space="preserve">Vardekar Revati Hemant Sharayu </t>
  </si>
  <si>
    <t xml:space="preserve">Wavekar Rushikesh Vikrant Vaishali                              </t>
  </si>
  <si>
    <t xml:space="preserve">Bhadekar Mahima Ghanashyam Radhika </t>
  </si>
  <si>
    <t xml:space="preserve">Khakhdiya Mannan Jitendra Daksha                                   </t>
  </si>
  <si>
    <t>Yadav Rujula Pradeep</t>
  </si>
  <si>
    <t>Yadav Krishn Hitendra Madhu</t>
  </si>
  <si>
    <t xml:space="preserve">Borkar Navin Anil Reena </t>
  </si>
  <si>
    <t>SEMESTER 7 STUDENT ATTAINMENT FOR AY 2020-2021</t>
  </si>
  <si>
    <t>ARCHITECTURAL DESIGN STUDIO (701)</t>
  </si>
  <si>
    <t>ALLIED DESIGN STUDIO (702)</t>
  </si>
  <si>
    <t>ARCHITECTURAL BUILDING CONSTRUCTION  (703)</t>
  </si>
  <si>
    <t>THEORY AND DESIGN OF STRUCTURES (704)</t>
  </si>
  <si>
    <t>ARCHITECTURAL BUILDING SERVICES (708)</t>
  </si>
  <si>
    <t>ARCHITECTURAL REPRESENTATION AND DETAILING (707)</t>
  </si>
  <si>
    <t>PROFESSIONAL PRACTICE (710)</t>
  </si>
  <si>
    <t>COLLEGE PROJECTS (720)</t>
  </si>
  <si>
    <t>ELECTIVES (721)</t>
  </si>
  <si>
    <t>Anjarlekar Shraddha Ganesh Sadhana</t>
  </si>
  <si>
    <t>Aochar Anurag Prabhakar Beena</t>
  </si>
  <si>
    <t>Bagayatkar Akshay Dhananjay Daksha</t>
  </si>
  <si>
    <t>Bhosale Umesh Anil Pranita</t>
  </si>
  <si>
    <t>Chande Shivani Vishwas Shraddha</t>
  </si>
  <si>
    <t>Chavan Vinit Vivek Vidhi</t>
  </si>
  <si>
    <t>Dakliya Samkit Dinesh Manisha</t>
  </si>
  <si>
    <t>Dangat Vibhuti Kiran Shobha</t>
  </si>
  <si>
    <t>Devadiga Pratiksha Narayan Saroja</t>
  </si>
  <si>
    <t>Gaonkar Rijula Ajay Savita</t>
  </si>
  <si>
    <t>Godse Samiksha Vishnu Vaishali</t>
  </si>
  <si>
    <t>Gokhale Neeraj Vinayak Anagha</t>
  </si>
  <si>
    <t>Jagtap Utkarsh Arun Rachana</t>
  </si>
  <si>
    <t>Kadam Vrushali Rajendraprasad Shraddha</t>
  </si>
  <si>
    <t>Kene Prachi Ankush Meena</t>
  </si>
  <si>
    <t>Kothari Rishita Manoj Anita</t>
  </si>
  <si>
    <t>Mankame Payoja Mukesh Rupali</t>
  </si>
  <si>
    <t>Mhatre Madhura Bhalchandra Shamika</t>
  </si>
  <si>
    <t>Mhatre Rugved Rajendra Rutuja</t>
  </si>
  <si>
    <t>Mirkute Harsh Samir Pallavi</t>
  </si>
  <si>
    <t>Mohite Saloni Dnyaneshwar Prarthana</t>
  </si>
  <si>
    <t>Mojad Siddhi Chandrakant Manisha</t>
  </si>
  <si>
    <t>Patil Purva Vijay Jetashree</t>
  </si>
  <si>
    <t>Pillai Nithyarani Venkateshwaran Saikumari</t>
  </si>
  <si>
    <t>Pol Neha Sunil Jayashree</t>
  </si>
  <si>
    <t>Rana Sagar Bipin Anita</t>
  </si>
  <si>
    <t>Rautela Chhavi Ravindrasingh Ruchi</t>
  </si>
  <si>
    <t>Shaikh Sabira Saleem Bibijan</t>
  </si>
  <si>
    <t>Shinde Rashmi Ramesh Rima</t>
  </si>
  <si>
    <t>Shinde Sonal Shashikant Kalpana</t>
  </si>
  <si>
    <t>Suryavanshi Roshan Sanjay Anita</t>
  </si>
  <si>
    <t>Mahadik Atharva Sunil Shweta</t>
  </si>
  <si>
    <t>Pandit Vedaant Prasad Chaitali</t>
  </si>
  <si>
    <t>Adhyapak Sneha Sunil Madhavi</t>
  </si>
  <si>
    <t>Aishwarya Vishwanathan Usha</t>
  </si>
  <si>
    <t>Chavan Kiran Pramod Savita</t>
  </si>
  <si>
    <t>Chavan Vaishnavi Shrish</t>
  </si>
  <si>
    <t>Choudhary Kevin Lumbharam Moru</t>
  </si>
  <si>
    <t>Deshpande Shweta Anil Mugdha</t>
  </si>
  <si>
    <t>Dinodiya Priya Mukesh Vaijayanti</t>
  </si>
  <si>
    <t>Ghodke Aditya Vijay Sapna</t>
  </si>
  <si>
    <t>Godade Kamini Suresh Supriya</t>
  </si>
  <si>
    <t>Gujar Mayur Dinesh Veena</t>
  </si>
  <si>
    <t>Jadhav Rahul Anil Vaishali</t>
  </si>
  <si>
    <t>Kore sakshi Shrikant Utkarsha</t>
  </si>
  <si>
    <t>Mahajan Hemangi Nitin Yogita</t>
  </si>
  <si>
    <t>More Yash Ajit Sakshi</t>
  </si>
  <si>
    <t>Patel Deepak Harilal Kasturiben</t>
  </si>
  <si>
    <t>Patel Dhir Suresh Nayna</t>
  </si>
  <si>
    <t>Satra Milit Dhimant Heena</t>
  </si>
  <si>
    <t>Sawant Sakshi Jitendra Jyoti</t>
  </si>
  <si>
    <t>Shirsolkar Nidhi Surendra Gauri</t>
  </si>
  <si>
    <t>Shrungare Shardul Shrikant Sanyukta</t>
  </si>
  <si>
    <t>T Trisha KTP Rajan Thamarai Selvi</t>
  </si>
  <si>
    <t>Thalakkat Isha Rajive Siji</t>
  </si>
  <si>
    <t>Vira Aashna Vipul Smita</t>
  </si>
  <si>
    <t>Warang Vrushank Pradeep Purva</t>
  </si>
  <si>
    <t>Govindula Soumya Srinivas Laxmi</t>
  </si>
  <si>
    <t>Harmalkar Akanksha Santosh Neha</t>
  </si>
  <si>
    <t>Parte Gayatri Nitin Deepali</t>
  </si>
  <si>
    <t>Pote Saurav Ramakant Reshma</t>
  </si>
  <si>
    <t>Vartak Anveshi Abhitsen Nivedita</t>
  </si>
  <si>
    <t>Gada Nirnay Paresh Varsha</t>
  </si>
  <si>
    <t>Gore Apoorva Anil Anushree</t>
  </si>
  <si>
    <t>Iyer Jaykrishnan Manoj Naina</t>
  </si>
  <si>
    <t>SEMESTER 8 STUDENT ATTAINMENT FOR AY 2020-2021</t>
  </si>
  <si>
    <t>PROFESSIONAL TRAINING (811)</t>
  </si>
  <si>
    <t>ADHYAPAK SNEHA SUNIL MADHAVI</t>
  </si>
  <si>
    <t>AISHWARYA VISHWANATHAN USHA</t>
  </si>
  <si>
    <t>ANJARLEKAR SHRADDHA GANESH SADHANA</t>
  </si>
  <si>
    <t>AOCHAR ANURAG PRABHAKAR BEENA</t>
  </si>
  <si>
    <t>BAGAYATKAR AKSHAY DHANANJAY DAKSHA</t>
  </si>
  <si>
    <t>BHOSALE UMESH ANIL PRANITA</t>
  </si>
  <si>
    <t>CHANDE SHIVANI VISHWAS SHRADDHA</t>
  </si>
  <si>
    <t>CHAVAN KIRAN PRAMOD SAVITA</t>
  </si>
  <si>
    <t>CHAVAN VAISHNAVI SHIRISH NAYANA</t>
  </si>
  <si>
    <t>CHAVAN VINIT VIVEK VIDHI</t>
  </si>
  <si>
    <t>CHOUDHARY KEVIN LUMBHARAM MORU</t>
  </si>
  <si>
    <t>DAKLIYA SAMKIT DINESH MANISHA</t>
  </si>
  <si>
    <t>DANGAT VIBHUTI KIRAN SHOBHA</t>
  </si>
  <si>
    <t>DESHPANDE SHWETA ANIL MUGDHA</t>
  </si>
  <si>
    <t>DEVADIGA PRATIKSHA NARAYAN SAROJA</t>
  </si>
  <si>
    <t>DINODIYA PRIYA MUKESH VAIJAYANTI</t>
  </si>
  <si>
    <t>GADA NIRNAY PARESH VARSHA</t>
  </si>
  <si>
    <t>GAONKAR RIJULA AJAY SAVITA</t>
  </si>
  <si>
    <t>GHODKE ADITYA VIJAY SAPNA</t>
  </si>
  <si>
    <t>GODADE KAMINI SURESH SUPRIYA</t>
  </si>
  <si>
    <t>GODSE SAMIKSHA VISHNU VAISHALI</t>
  </si>
  <si>
    <t>GOKHALE NEERAJ VINAYAK ANAGHA</t>
  </si>
  <si>
    <t>GORE APOORVA ANIL ANUSHREE</t>
  </si>
  <si>
    <t>GOVINDULA SOUMYA SRINIVAS LAXMI</t>
  </si>
  <si>
    <t>GUJAR MAYUR DINESH VEENA</t>
  </si>
  <si>
    <t>HARMALKAR AKANKSHA SANTOSH NEHA</t>
  </si>
  <si>
    <t>JADHAV RAHUL ANIL VAISHALI</t>
  </si>
  <si>
    <t>JAGTAP UTKARSH ARUN RACHANA</t>
  </si>
  <si>
    <t>KADAM VRUSHALI RAJENDRAPRASAD SHRADDHA</t>
  </si>
  <si>
    <t>KENE PRACHI ANKUSH MEENA</t>
  </si>
  <si>
    <t>KORE SAKSHI SHRIKANT UTKARSHA</t>
  </si>
  <si>
    <t>KOTHARI RISHITA MANOJ ANITA</t>
  </si>
  <si>
    <t>MAHADIK ATHARVA SUNIL SHWETA</t>
  </si>
  <si>
    <t>MAHAJAN HEMANGI NITIN YOGITA</t>
  </si>
  <si>
    <t>MANKAME PAYOJA MUKESH RUPALI</t>
  </si>
  <si>
    <t>MHATRE MADHURA BHALCHANDRA SHAMIKA</t>
  </si>
  <si>
    <t>MHATRE RUGVED RAJENDRA RUTUJA</t>
  </si>
  <si>
    <t>MIRKUTE HARSH SAMIR PALLAVI</t>
  </si>
  <si>
    <t>MOHITE SALONI DNYANESHWAR PRARTHANA</t>
  </si>
  <si>
    <t>MOJAD SIDDHI CHANDRAKANT MANISHA</t>
  </si>
  <si>
    <t>MORE YASH AJIT SAKSHI</t>
  </si>
  <si>
    <t>PANDIT VEDAANT PRASAD CHAITALI</t>
  </si>
  <si>
    <t>PARTE GAYATRI NITIN DEEPALI</t>
  </si>
  <si>
    <t>PATEL DEEPAK HARILAL KASTURIBEN</t>
  </si>
  <si>
    <t>PATEL DHIR SURESH NAYNA</t>
  </si>
  <si>
    <t>PATIL PURVA VIJAY JETASHREE</t>
  </si>
  <si>
    <t>PILLAI NITHYARANI VENKATESHWARAN SAIKUMARI</t>
  </si>
  <si>
    <t>POL NEHA SUNIL JAYASHREE</t>
  </si>
  <si>
    <t>POTE SAURAV RAMAKANT RESHMA</t>
  </si>
  <si>
    <t>RANA SAGAR BIPIN ANITA</t>
  </si>
  <si>
    <t>RAUTELA CHHAVI RAVINDRASINGH RUCHI</t>
  </si>
  <si>
    <t>SATRA MILIT DHIMANT HEENA</t>
  </si>
  <si>
    <t>SAWANT SAKSHI JITENDRA JYOTI</t>
  </si>
  <si>
    <t>SHAIKH SABIRA SALEEM BIBIJAN</t>
  </si>
  <si>
    <t>SHINDE RASHMI RAMESH RIMA</t>
  </si>
  <si>
    <t>SHINDE SONAL SHASHIKANT KALPANA</t>
  </si>
  <si>
    <t>SHIRSOLKAR NIDHI SURENDRA GAURI</t>
  </si>
  <si>
    <t>SHRUNGARE SHARDUL SHRIKANT SANYUKTA</t>
  </si>
  <si>
    <t>SURYAVANSHI ROSHAN SANJAY ANITA</t>
  </si>
  <si>
    <t>T TRISHA KTP RAJAN THAMARAI SELVI</t>
  </si>
  <si>
    <t>THALAKKAT ISHA RAJIVE SIJI</t>
  </si>
  <si>
    <t>VARTAK ANVESHI ABHITSEN NIVEDITA</t>
  </si>
  <si>
    <t>VIRA AASHNA VIPUL SMITA</t>
  </si>
  <si>
    <t>WARANG VRUSHANK PRADEEP PURVA</t>
  </si>
  <si>
    <t>SEMESTER 9 STUDENT ATTAINMENT FOR AY 2020-2021</t>
  </si>
  <si>
    <t>ARCHITECTURAL DESIGN STUDIO (901)</t>
  </si>
  <si>
    <t>ALLIED DESIGN STUDIO (902)</t>
  </si>
  <si>
    <t>ARCHITECTURAL BUILDING CONSTRUCTION (903)</t>
  </si>
  <si>
    <t>THEORY AND DESIGN OF STRUCTURES (904)</t>
  </si>
  <si>
    <t>ARCHITECTURAL BUILDING SERVICES (908)</t>
  </si>
  <si>
    <t>ENVIRONMENTAL STUDIES (906)</t>
  </si>
  <si>
    <t>DESIGN DISSERTATION (911)</t>
  </si>
  <si>
    <t>PROFESSIONAL PRACTICE (910)</t>
  </si>
  <si>
    <t>ELECTIVES 1 (921)</t>
  </si>
  <si>
    <t>ELECTIVES 2 (922)</t>
  </si>
  <si>
    <t>Ambre Shaunak Rajesh Pradnya</t>
  </si>
  <si>
    <t>Bapat Devesh Pramod Hema</t>
  </si>
  <si>
    <t>Chauhan Neill Prakash Leena</t>
  </si>
  <si>
    <t>Chhabra Niharika Vasudev Abhilasha</t>
  </si>
  <si>
    <t>Dhonde Gauri Niraj Megha</t>
  </si>
  <si>
    <t>Doshi Jay Viren Seema</t>
  </si>
  <si>
    <t>D'souza Franchelle Clay Heena</t>
  </si>
  <si>
    <t>Dudhniwala Aqsa Abdulsattar Salma</t>
  </si>
  <si>
    <t>Dukhande Shivani Sandeep Sangeeta</t>
  </si>
  <si>
    <t>Gangar Vishakha Girish Manisha</t>
  </si>
  <si>
    <t>Ghag Durva Uday Manisha</t>
  </si>
  <si>
    <t>Gupta Priyanka Nagendra Kamini</t>
  </si>
  <si>
    <t>Iyer Varun VP Shreekrishnan</t>
  </si>
  <si>
    <t>Joshi Rachit Rupesh Chitra</t>
  </si>
  <si>
    <t>Joshi Ruchir Chandrakant Chetana</t>
  </si>
  <si>
    <t>Kambli Samidhaa Shrikanth Pradnya</t>
  </si>
  <si>
    <t>Kanpara Pratha Kiran Jigna</t>
  </si>
  <si>
    <t>Karalkar Ruchira Harishchandra Shweta</t>
  </si>
  <si>
    <t>Nahata Ronak Rikhab Suvarna</t>
  </si>
  <si>
    <t>Naik Aishwarya Prashant Pratiksha</t>
  </si>
  <si>
    <t>Narkar Sonali Santosh Sayali</t>
  </si>
  <si>
    <t>Nevase Renuka Sudhakar Sangita</t>
  </si>
  <si>
    <t>Palshetkar Atharva Santosh Sujata</t>
  </si>
  <si>
    <t>Parab Kapil Deepak Divya</t>
  </si>
  <si>
    <t>Pawar Mrunmayee Umesh Vaishali</t>
  </si>
  <si>
    <t>Purandare Shreya Rakesh Ashwini</t>
  </si>
  <si>
    <t>Sekhani Rishita Akash Sarika</t>
  </si>
  <si>
    <t>Shaikh Mohd. Asif Mohd. Noushad Reshma</t>
  </si>
  <si>
    <t>Sonigra Mansi Hitesh Bhavna</t>
  </si>
  <si>
    <t>Sule Samidha Raju Minakshi</t>
  </si>
  <si>
    <t>Suware Dheeraj Prabhakar Priyavanda</t>
  </si>
  <si>
    <t>Tank Viraj Ramesh Chetna</t>
  </si>
  <si>
    <t>Thakur Sakshi Leeladhar Leena</t>
  </si>
  <si>
    <t>Tribhuvane Aakash Ananat Aarati</t>
  </si>
  <si>
    <t>Waghmare Prachi Ganpat Chandrakala</t>
  </si>
  <si>
    <t>Wesavkar Alisha Santosh Sharmila</t>
  </si>
  <si>
    <t>Yadav Jay Rampratap Arti</t>
  </si>
  <si>
    <t>NO. OF STUDENTS SCORING 55% &amp;ABOVE</t>
  </si>
  <si>
    <t>% OF STUDENTS SCORING 55% &amp;ABOVE</t>
  </si>
  <si>
    <t>SEMESTER 10 STUDENT ATTAINMENT FOR AY 2022-2023</t>
  </si>
  <si>
    <t>ADVANCED BUILDING CONSTRUCTION AND STRUCTURES (903)</t>
  </si>
  <si>
    <t>ARCHITECTURAL THEORIES (1009)</t>
  </si>
  <si>
    <t>ARCHITECTURAL REPRESENTATION AND DETAILING (1007)</t>
  </si>
  <si>
    <t>DESIGN DISSERTATION (1011)</t>
  </si>
  <si>
    <t>PROFESSIONAL PRACTICE (1010)</t>
  </si>
  <si>
    <t>ELECTIVES (1021)</t>
  </si>
  <si>
    <t>BAPAT DEVESH PRAMOD HEMA</t>
  </si>
  <si>
    <t>CHAUHAN NEILL PRAKASH LEENA</t>
  </si>
  <si>
    <t>D'SOUZA FRANCHELLE CLAY HEENA</t>
  </si>
  <si>
    <t>DHONDE GAURI NIRAJ MEGHA</t>
  </si>
  <si>
    <t>DOSHI JAY VIREN SEEMA</t>
  </si>
  <si>
    <t>DUDHNIWALA AQSA ABDULSATTAR SALMA</t>
  </si>
  <si>
    <t>GANGAR VISHAKHA GIRISH MANISHA</t>
  </si>
  <si>
    <t>GHAG DURVA UDAY MANISHA</t>
  </si>
  <si>
    <t>IYER VARUN SREEKRISHNAN GEETHA</t>
  </si>
  <si>
    <t>JOSHI RACHIT RUPESH CHITRA</t>
  </si>
  <si>
    <t>JOSHI RUCHIR CHANDRAKANT CHETANA</t>
  </si>
  <si>
    <t>KAMBLI SAMIDHAA SHRIKANTH PRADNYA</t>
  </si>
  <si>
    <t>KANPARA PRATHA KIRAN JIGNA</t>
  </si>
  <si>
    <t>NAHATA RONAK RIKHABCHAND SUVARNA</t>
  </si>
  <si>
    <t>PAWAR MRUNMAYEE UMESH VAISHALI</t>
  </si>
  <si>
    <t>PURANDARE SHREYA RAKESH ASHWINI</t>
  </si>
  <si>
    <t>SEKHANI RISHITA AKASH SARIKA</t>
  </si>
  <si>
    <t>SONIGRA MANSI HITESH BHAVNA</t>
  </si>
  <si>
    <t>SUWARE DHEERAJ PRABHAKAR PRIYAVANDA</t>
  </si>
  <si>
    <t>TANK VIRAJ RAMESH CHETNA</t>
  </si>
  <si>
    <t>TRIBHUVANE AAKASH ANANT AARTI</t>
  </si>
  <si>
    <t>WAGHMARE PRACHI GANPAT CHANDRAKALA</t>
  </si>
  <si>
    <t>WESAVKAR ALISHA SANTOSH SHARMILA</t>
  </si>
  <si>
    <t>YADAV JAY RAMPRATAP ARTI</t>
  </si>
  <si>
    <t>AMBRE SHAUNAK RAJESH PRADNYA</t>
  </si>
  <si>
    <t>CHHABRA NIHARIKA ABHILASHA</t>
  </si>
  <si>
    <t>DUKHANDE SHIVANI SANDEEP SANGEETA</t>
  </si>
  <si>
    <t>GUPTA PRIYANKA KAMINI</t>
  </si>
  <si>
    <t>NARKAR SONALI SANTOSH SAYALI</t>
  </si>
  <si>
    <t>PALSHETKAR ATHARVA SANTOSH SUJATA</t>
  </si>
  <si>
    <t>PARAB KAPIL DEEPAK DIVYA</t>
  </si>
  <si>
    <t>SHAIKH MOHAMMAD ASIF MOHAMMAD NAUSHAD RESHMA</t>
  </si>
  <si>
    <t>KARALKAR RUCHIRA HARISHCHANDRA SHWETA</t>
  </si>
  <si>
    <t>NAIK AISHWARYA PRASHANT PRATIKSHA</t>
  </si>
  <si>
    <t>NEVASE RENUKA SUDHAKAR SANGITA</t>
  </si>
  <si>
    <t>THAKUR SAKSHI LILADHAR LEENA</t>
  </si>
  <si>
    <t>SULE SAMIDHA RAJU MINAKSHI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</si>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</sst>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5" x14ac:knownFonts="1">
    <font>
      <sz val="11"/>
      <name val="Calibri"/>
      <scheme val="minor"/>
    </font>
    <font>
      <sz val="11"/>
      <name val="Calibri"/>
      <family val="2"/>
    </font>
    <font>
      <sz val="11"/>
      <name val="Century Gothic"/>
      <family val="2"/>
    </font>
    <font>
      <sz val="11"/>
      <name val="Bahnschrift"/>
      <family val="2"/>
    </font>
    <font>
      <sz val="12"/>
      <name val="Calibri"/>
      <family val="2"/>
    </font>
    <font>
      <sz val="11"/>
      <name val="Calibri"/>
      <family val="2"/>
      <scheme val="major"/>
    </font>
    <font>
      <sz val="12"/>
      <name val="Calibri"/>
      <family val="2"/>
      <scheme val="major"/>
    </font>
    <font>
      <b/>
      <sz val="14"/>
      <name val="Calibri"/>
      <family val="2"/>
      <scheme val="major"/>
    </font>
    <font>
      <b/>
      <sz val="12"/>
      <name val="Calibri"/>
      <family val="2"/>
      <scheme val="major"/>
    </font>
    <font>
      <sz val="16"/>
      <name val="Calibri"/>
      <family val="2"/>
      <scheme val="major"/>
    </font>
    <font>
      <sz val="12"/>
      <name val="Calibri"/>
      <family val="2"/>
      <scheme val="minor"/>
    </font>
    <font>
      <sz val="12"/>
      <color rgb="FF000000"/>
      <name val="Calibri"/>
      <family val="2"/>
      <scheme val="major"/>
    </font>
    <font>
      <b/>
      <u/>
      <sz val="16"/>
      <name val="Calibri"/>
      <family val="2"/>
      <scheme val="major"/>
    </font>
    <font>
      <sz val="12"/>
      <color rgb="FF000000"/>
      <name val="Calibri"/>
      <family val="2"/>
    </font>
    <font>
      <sz val="12"/>
      <name val="Century Gothic"/>
      <family val="2"/>
    </font>
    <font>
      <sz val="12"/>
      <name val="Bahnschrift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color theme="1"/>
      <name val="Calibri"/>
      <family val="2"/>
      <scheme val="major"/>
    </font>
    <font>
      <b/>
      <u/>
      <sz val="14"/>
      <name val="Calibri"/>
      <family val="2"/>
      <scheme val="major"/>
    </font>
    <font>
      <sz val="11"/>
      <name val="Calibri"/>
    </font>
    <font>
      <sz val="11"/>
      <name val="Arial"/>
    </font>
    <font>
      <b/>
      <sz val="9"/>
      <name val="Arial"/>
    </font>
    <font>
      <b/>
      <sz val="11"/>
      <name val="Calibri"/>
    </font>
    <font>
      <sz val="9"/>
      <name val="Calibri"/>
    </font>
    <font>
      <b/>
      <sz val="12"/>
      <name val="Arial"/>
    </font>
    <font>
      <b/>
      <sz val="12"/>
      <name val="Calibri"/>
    </font>
    <font>
      <sz val="20"/>
      <name val="Calibri"/>
    </font>
    <font>
      <sz val="12"/>
      <name val="Times New Roman"/>
    </font>
    <font>
      <b/>
      <sz val="14"/>
      <name val="Times New Roman"/>
    </font>
    <font>
      <sz val="13"/>
      <name val="Calibri"/>
      <scheme val="minor"/>
    </font>
    <font>
      <sz val="11"/>
      <name val="Times New Roman"/>
    </font>
    <font>
      <b/>
      <sz val="11"/>
      <name val="Arial"/>
    </font>
    <font>
      <b/>
      <sz val="14"/>
      <name val="Arial"/>
    </font>
    <font>
      <sz val="12"/>
      <name val="Calibri"/>
    </font>
    <font>
      <sz val="12"/>
      <name val="Arial"/>
    </font>
    <font>
      <sz val="11"/>
      <name val="Century Gothic"/>
    </font>
    <font>
      <b/>
      <sz val="12"/>
      <color rgb="FFFF0000"/>
      <name val="Arial"/>
    </font>
    <font>
      <b/>
      <sz val="12"/>
      <color rgb="FF000000"/>
      <name val="Arial"/>
    </font>
    <font>
      <sz val="14"/>
      <name val="Arial"/>
    </font>
    <font>
      <b/>
      <u/>
      <sz val="18"/>
      <name val="Arial"/>
    </font>
    <font>
      <b/>
      <u/>
      <sz val="16"/>
      <name val="Arial"/>
    </font>
    <font>
      <b/>
      <u/>
      <sz val="16"/>
      <color rgb="FF595959"/>
      <name val="Arial"/>
    </font>
    <font>
      <sz val="14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00B050"/>
      </patternFill>
    </fill>
  </fills>
  <borders count="4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0" fontId="1" fillId="0" borderId="25" xfId="0" applyFont="1" applyBorder="1" applyAlignment="1">
      <alignment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0" fontId="2" fillId="0" borderId="0" xfId="0" applyNumberFormat="1" applyFont="1" applyAlignment="1">
      <alignment horizontal="center" wrapText="1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1" fontId="10" fillId="0" borderId="27" xfId="0" applyNumberFormat="1" applyFont="1" applyBorder="1" applyAlignment="1" applyProtection="1">
      <alignment horizontal="left" vertical="top"/>
      <protection locked="0"/>
    </xf>
    <xf numFmtId="0" fontId="8" fillId="0" borderId="27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164" fontId="11" fillId="0" borderId="27" xfId="0" applyNumberFormat="1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3" borderId="27" xfId="0" applyFont="1" applyFill="1" applyBorder="1" applyAlignment="1">
      <alignment horizontal="left" vertical="top"/>
    </xf>
    <xf numFmtId="0" fontId="6" fillId="3" borderId="27" xfId="0" applyFont="1" applyFill="1" applyBorder="1" applyAlignment="1">
      <alignment horizontal="left" vertical="top" wrapText="1"/>
    </xf>
    <xf numFmtId="2" fontId="6" fillId="3" borderId="27" xfId="0" applyNumberFormat="1" applyFont="1" applyFill="1" applyBorder="1" applyAlignment="1">
      <alignment horizontal="left" vertical="top"/>
    </xf>
    <xf numFmtId="10" fontId="6" fillId="0" borderId="27" xfId="0" applyNumberFormat="1" applyFont="1" applyBorder="1" applyAlignment="1">
      <alignment horizontal="left" vertical="top"/>
    </xf>
    <xf numFmtId="2" fontId="6" fillId="0" borderId="27" xfId="0" applyNumberFormat="1" applyFont="1" applyBorder="1" applyAlignment="1">
      <alignment horizontal="left" vertical="top"/>
    </xf>
    <xf numFmtId="164" fontId="6" fillId="0" borderId="27" xfId="0" applyNumberFormat="1" applyFont="1" applyBorder="1" applyAlignment="1">
      <alignment horizontal="left" vertical="top"/>
    </xf>
    <xf numFmtId="164" fontId="6" fillId="0" borderId="27" xfId="0" applyNumberFormat="1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/>
    </xf>
    <xf numFmtId="0" fontId="5" fillId="0" borderId="26" xfId="0" applyFont="1" applyBorder="1" applyAlignment="1">
      <alignment vertical="top"/>
    </xf>
    <xf numFmtId="0" fontId="9" fillId="0" borderId="26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/>
    </xf>
    <xf numFmtId="0" fontId="12" fillId="0" borderId="26" xfId="0" applyFont="1" applyBorder="1" applyAlignment="1">
      <alignment horizontal="center" vertical="top" wrapText="1"/>
    </xf>
    <xf numFmtId="1" fontId="10" fillId="0" borderId="28" xfId="0" applyNumberFormat="1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left" vertical="top"/>
    </xf>
    <xf numFmtId="164" fontId="13" fillId="0" borderId="27" xfId="0" applyNumberFormat="1" applyFont="1" applyBorder="1" applyAlignment="1">
      <alignment horizontal="left" vertical="top"/>
    </xf>
    <xf numFmtId="0" fontId="16" fillId="0" borderId="27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2" fontId="8" fillId="0" borderId="27" xfId="0" applyNumberFormat="1" applyFont="1" applyBorder="1" applyAlignment="1">
      <alignment horizontal="left" vertical="top"/>
    </xf>
    <xf numFmtId="10" fontId="14" fillId="0" borderId="27" xfId="0" applyNumberFormat="1" applyFont="1" applyBorder="1" applyAlignment="1">
      <alignment horizontal="left" vertical="top" wrapText="1"/>
    </xf>
    <xf numFmtId="0" fontId="7" fillId="0" borderId="26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12" fillId="0" borderId="26" xfId="0" applyFont="1" applyBorder="1" applyAlignment="1">
      <alignment vertical="top" wrapText="1"/>
    </xf>
    <xf numFmtId="0" fontId="1" fillId="0" borderId="27" xfId="0" applyFont="1" applyBorder="1" applyAlignment="1">
      <alignment wrapText="1"/>
    </xf>
    <xf numFmtId="0" fontId="4" fillId="0" borderId="27" xfId="0" applyFont="1" applyBorder="1" applyAlignment="1">
      <alignment horizontal="left"/>
    </xf>
    <xf numFmtId="0" fontId="0" fillId="0" borderId="27" xfId="0" applyBorder="1"/>
    <xf numFmtId="10" fontId="2" fillId="0" borderId="27" xfId="0" applyNumberFormat="1" applyFont="1" applyBorder="1" applyAlignment="1">
      <alignment horizontal="center" wrapText="1"/>
    </xf>
    <xf numFmtId="0" fontId="1" fillId="0" borderId="27" xfId="0" applyFont="1" applyBorder="1"/>
    <xf numFmtId="0" fontId="1" fillId="0" borderId="27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top"/>
    </xf>
    <xf numFmtId="0" fontId="10" fillId="0" borderId="26" xfId="0" applyFont="1" applyBorder="1" applyAlignment="1">
      <alignment vertical="top"/>
    </xf>
    <xf numFmtId="0" fontId="10" fillId="0" borderId="24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 wrapText="1"/>
    </xf>
    <xf numFmtId="2" fontId="10" fillId="0" borderId="0" xfId="0" applyNumberFormat="1" applyFont="1" applyAlignment="1">
      <alignment horizontal="left" vertical="top"/>
    </xf>
    <xf numFmtId="1" fontId="10" fillId="0" borderId="0" xfId="0" applyNumberFormat="1" applyFont="1" applyAlignment="1">
      <alignment horizontal="left" vertical="top"/>
    </xf>
    <xf numFmtId="0" fontId="10" fillId="0" borderId="27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/>
    </xf>
    <xf numFmtId="1" fontId="17" fillId="0" borderId="27" xfId="0" applyNumberFormat="1" applyFont="1" applyBorder="1" applyAlignment="1">
      <alignment horizontal="left" vertical="top" shrinkToFit="1"/>
    </xf>
    <xf numFmtId="10" fontId="10" fillId="0" borderId="27" xfId="0" applyNumberFormat="1" applyFont="1" applyBorder="1" applyAlignment="1">
      <alignment horizontal="left" vertical="top" wrapText="1"/>
    </xf>
    <xf numFmtId="164" fontId="17" fillId="0" borderId="27" xfId="0" applyNumberFormat="1" applyFont="1" applyBorder="1" applyAlignment="1">
      <alignment horizontal="left" vertical="top" shrinkToFit="1"/>
    </xf>
    <xf numFmtId="164" fontId="10" fillId="0" borderId="27" xfId="0" applyNumberFormat="1" applyFont="1" applyBorder="1" applyAlignment="1">
      <alignment horizontal="left" vertical="top" wrapText="1"/>
    </xf>
    <xf numFmtId="164" fontId="10" fillId="0" borderId="27" xfId="0" applyNumberFormat="1" applyFont="1" applyBorder="1" applyAlignment="1">
      <alignment horizontal="left" vertical="top"/>
    </xf>
    <xf numFmtId="10" fontId="6" fillId="0" borderId="27" xfId="0" applyNumberFormat="1" applyFont="1" applyBorder="1" applyAlignment="1">
      <alignment horizontal="left" vertical="top" wrapText="1"/>
    </xf>
    <xf numFmtId="2" fontId="6" fillId="0" borderId="27" xfId="0" applyNumberFormat="1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8" fillId="0" borderId="26" xfId="0" applyFont="1" applyBorder="1" applyAlignment="1">
      <alignment vertical="top"/>
    </xf>
    <xf numFmtId="0" fontId="1" fillId="0" borderId="27" xfId="0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164" fontId="1" fillId="0" borderId="27" xfId="0" applyNumberFormat="1" applyFont="1" applyBorder="1" applyAlignment="1">
      <alignment horizontal="left" wrapText="1"/>
    </xf>
    <xf numFmtId="9" fontId="6" fillId="0" borderId="27" xfId="0" applyNumberFormat="1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1" fontId="10" fillId="0" borderId="24" xfId="0" applyNumberFormat="1" applyFont="1" applyBorder="1" applyAlignment="1">
      <alignment horizontal="center" vertical="top" shrinkToFit="1"/>
    </xf>
    <xf numFmtId="2" fontId="8" fillId="0" borderId="27" xfId="0" applyNumberFormat="1" applyFont="1" applyBorder="1" applyAlignment="1">
      <alignment horizontal="left" vertical="top" wrapText="1"/>
    </xf>
    <xf numFmtId="0" fontId="16" fillId="0" borderId="27" xfId="0" applyFont="1" applyBorder="1" applyAlignment="1">
      <alignment horizontal="left"/>
    </xf>
    <xf numFmtId="164" fontId="16" fillId="0" borderId="27" xfId="0" applyNumberFormat="1" applyFont="1" applyBorder="1" applyAlignment="1">
      <alignment horizontal="left" vertical="top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165" fontId="4" fillId="0" borderId="27" xfId="0" applyNumberFormat="1" applyFont="1" applyBorder="1" applyAlignment="1">
      <alignment horizontal="left" vertical="top" wrapText="1"/>
    </xf>
    <xf numFmtId="2" fontId="4" fillId="0" borderId="27" xfId="0" applyNumberFormat="1" applyFont="1" applyBorder="1" applyAlignment="1">
      <alignment horizontal="left" vertical="top"/>
    </xf>
    <xf numFmtId="164" fontId="4" fillId="0" borderId="27" xfId="0" applyNumberFormat="1" applyFont="1" applyBorder="1" applyAlignment="1">
      <alignment horizontal="left" vertical="top"/>
    </xf>
    <xf numFmtId="0" fontId="21" fillId="0" borderId="0" xfId="0" applyFont="1"/>
    <xf numFmtId="0" fontId="22" fillId="0" borderId="1" xfId="0" applyFont="1" applyBorder="1"/>
    <xf numFmtId="0" fontId="22" fillId="0" borderId="0" xfId="0" applyFont="1"/>
    <xf numFmtId="0" fontId="21" fillId="2" borderId="0" xfId="0" applyFont="1" applyFill="1"/>
    <xf numFmtId="0" fontId="25" fillId="0" borderId="0" xfId="0" applyFont="1"/>
    <xf numFmtId="0" fontId="21" fillId="0" borderId="23" xfId="0" applyFont="1" applyBorder="1"/>
    <xf numFmtId="0" fontId="21" fillId="0" borderId="2" xfId="0" applyFont="1" applyBorder="1"/>
    <xf numFmtId="0" fontId="22" fillId="0" borderId="2" xfId="0" applyFont="1" applyBorder="1"/>
    <xf numFmtId="0" fontId="33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2" fontId="26" fillId="4" borderId="16" xfId="0" applyNumberFormat="1" applyFont="1" applyFill="1" applyBorder="1" applyAlignment="1">
      <alignment horizontal="center" vertical="center" wrapText="1"/>
    </xf>
    <xf numFmtId="2" fontId="27" fillId="4" borderId="16" xfId="0" applyNumberFormat="1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2" fontId="26" fillId="4" borderId="18" xfId="0" applyNumberFormat="1" applyFont="1" applyFill="1" applyBorder="1" applyAlignment="1">
      <alignment horizontal="center" vertical="center" wrapText="1"/>
    </xf>
    <xf numFmtId="2" fontId="27" fillId="4" borderId="18" xfId="0" applyNumberFormat="1" applyFont="1" applyFill="1" applyBorder="1" applyAlignment="1">
      <alignment horizontal="center" vertical="center" wrapText="1"/>
    </xf>
    <xf numFmtId="2" fontId="26" fillId="5" borderId="18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2" fontId="26" fillId="5" borderId="20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2" fontId="26" fillId="0" borderId="18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2" fontId="26" fillId="0" borderId="23" xfId="0" applyNumberFormat="1" applyFont="1" applyBorder="1" applyAlignment="1">
      <alignment horizontal="center" vertical="center" wrapText="1"/>
    </xf>
    <xf numFmtId="2" fontId="21" fillId="0" borderId="0" xfId="0" applyNumberFormat="1" applyFont="1"/>
    <xf numFmtId="1" fontId="21" fillId="0" borderId="0" xfId="0" applyNumberFormat="1" applyFont="1"/>
    <xf numFmtId="0" fontId="21" fillId="3" borderId="24" xfId="0" applyFont="1" applyFill="1" applyBorder="1" applyAlignment="1">
      <alignment horizontal="left" wrapText="1"/>
    </xf>
    <xf numFmtId="0" fontId="37" fillId="3" borderId="33" xfId="0" applyFont="1" applyFill="1" applyBorder="1" applyAlignment="1">
      <alignment horizontal="left" vertical="center" wrapText="1"/>
    </xf>
    <xf numFmtId="0" fontId="21" fillId="3" borderId="31" xfId="0" applyFont="1" applyFill="1" applyBorder="1" applyAlignment="1">
      <alignment horizontal="left" vertical="center"/>
    </xf>
    <xf numFmtId="2" fontId="21" fillId="3" borderId="34" xfId="0" applyNumberFormat="1" applyFont="1" applyFill="1" applyBorder="1" applyAlignment="1">
      <alignment horizontal="left" vertical="center"/>
    </xf>
    <xf numFmtId="0" fontId="21" fillId="3" borderId="24" xfId="0" applyFont="1" applyFill="1" applyBorder="1" applyAlignment="1">
      <alignment horizontal="left" vertical="center"/>
    </xf>
    <xf numFmtId="2" fontId="21" fillId="3" borderId="24" xfId="0" applyNumberFormat="1" applyFont="1" applyFill="1" applyBorder="1" applyAlignment="1">
      <alignment horizontal="left" vertical="center"/>
    </xf>
    <xf numFmtId="0" fontId="21" fillId="3" borderId="9" xfId="0" applyFont="1" applyFill="1" applyBorder="1" applyAlignment="1">
      <alignment horizontal="left" wrapText="1"/>
    </xf>
    <xf numFmtId="0" fontId="37" fillId="3" borderId="35" xfId="0" applyFont="1" applyFill="1" applyBorder="1" applyAlignment="1">
      <alignment horizontal="left" vertical="center" wrapText="1"/>
    </xf>
    <xf numFmtId="0" fontId="21" fillId="3" borderId="30" xfId="0" applyFont="1" applyFill="1" applyBorder="1" applyAlignment="1">
      <alignment horizontal="left" vertical="center"/>
    </xf>
    <xf numFmtId="0" fontId="21" fillId="3" borderId="35" xfId="0" applyFont="1" applyFill="1" applyBorder="1" applyAlignment="1">
      <alignment horizontal="left" vertical="center"/>
    </xf>
    <xf numFmtId="0" fontId="21" fillId="3" borderId="36" xfId="0" applyFont="1" applyFill="1" applyBorder="1" applyAlignment="1">
      <alignment horizontal="left" vertical="center"/>
    </xf>
    <xf numFmtId="2" fontId="6" fillId="3" borderId="28" xfId="0" applyNumberFormat="1" applyFont="1" applyFill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2" fontId="6" fillId="0" borderId="26" xfId="0" applyNumberFormat="1" applyFont="1" applyBorder="1" applyAlignment="1">
      <alignment horizontal="left" vertical="top"/>
    </xf>
    <xf numFmtId="0" fontId="21" fillId="0" borderId="37" xfId="0" applyFont="1" applyBorder="1" applyAlignment="1">
      <alignment horizontal="left" vertical="center"/>
    </xf>
    <xf numFmtId="0" fontId="0" fillId="0" borderId="26" xfId="0" applyBorder="1" applyAlignment="1">
      <alignment horizontal="left"/>
    </xf>
    <xf numFmtId="2" fontId="21" fillId="0" borderId="26" xfId="0" applyNumberFormat="1" applyFont="1" applyBorder="1" applyAlignment="1">
      <alignment horizontal="left" vertical="center"/>
    </xf>
    <xf numFmtId="0" fontId="1" fillId="0" borderId="26" xfId="0" applyFont="1" applyBorder="1"/>
    <xf numFmtId="0" fontId="1" fillId="0" borderId="26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2" fontId="1" fillId="0" borderId="26" xfId="0" applyNumberFormat="1" applyFont="1" applyBorder="1" applyAlignment="1">
      <alignment horizontal="center" vertical="center"/>
    </xf>
    <xf numFmtId="0" fontId="38" fillId="5" borderId="18" xfId="0" applyFont="1" applyFill="1" applyBorder="1" applyAlignment="1">
      <alignment horizontal="center" vertical="center" wrapText="1"/>
    </xf>
    <xf numFmtId="0" fontId="39" fillId="5" borderId="18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vertical="top"/>
    </xf>
    <xf numFmtId="0" fontId="22" fillId="0" borderId="6" xfId="0" applyFont="1" applyBorder="1"/>
    <xf numFmtId="0" fontId="22" fillId="0" borderId="7" xfId="0" applyFont="1" applyBorder="1"/>
    <xf numFmtId="0" fontId="21" fillId="0" borderId="5" xfId="0" applyFont="1" applyBorder="1"/>
    <xf numFmtId="0" fontId="21" fillId="0" borderId="6" xfId="0" applyFont="1" applyBorder="1"/>
    <xf numFmtId="0" fontId="28" fillId="2" borderId="9" xfId="0" applyFont="1" applyFill="1" applyBorder="1" applyAlignment="1">
      <alignment wrapText="1"/>
    </xf>
    <xf numFmtId="0" fontId="0" fillId="0" borderId="26" xfId="0" applyBorder="1"/>
    <xf numFmtId="0" fontId="29" fillId="0" borderId="26" xfId="0" applyFont="1" applyBorder="1"/>
    <xf numFmtId="0" fontId="22" fillId="0" borderId="38" xfId="0" applyFont="1" applyBorder="1"/>
    <xf numFmtId="0" fontId="0" fillId="0" borderId="9" xfId="0" applyBorder="1"/>
    <xf numFmtId="0" fontId="30" fillId="0" borderId="26" xfId="0" applyFont="1" applyBorder="1" applyAlignment="1">
      <alignment vertical="center"/>
    </xf>
    <xf numFmtId="0" fontId="31" fillId="0" borderId="26" xfId="0" applyFont="1" applyBorder="1"/>
    <xf numFmtId="0" fontId="32" fillId="0" borderId="26" xfId="0" applyFont="1" applyBorder="1"/>
    <xf numFmtId="0" fontId="30" fillId="0" borderId="26" xfId="0" applyFont="1" applyBorder="1"/>
    <xf numFmtId="0" fontId="21" fillId="0" borderId="39" xfId="0" applyFont="1" applyBorder="1"/>
    <xf numFmtId="0" fontId="22" fillId="0" borderId="40" xfId="0" applyFont="1" applyBorder="1"/>
    <xf numFmtId="0" fontId="21" fillId="0" borderId="26" xfId="0" applyFont="1" applyBorder="1"/>
    <xf numFmtId="0" fontId="25" fillId="0" borderId="26" xfId="0" applyFont="1" applyBorder="1"/>
    <xf numFmtId="0" fontId="24" fillId="0" borderId="41" xfId="0" applyFont="1" applyBorder="1" applyAlignment="1">
      <alignment horizontal="center" wrapText="1"/>
    </xf>
    <xf numFmtId="0" fontId="22" fillId="0" borderId="26" xfId="0" applyFont="1" applyBorder="1"/>
    <xf numFmtId="0" fontId="44" fillId="0" borderId="0" xfId="0" applyFont="1"/>
    <xf numFmtId="2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 applyAlignment="1">
      <alignment horizontal="center"/>
    </xf>
    <xf numFmtId="0" fontId="41" fillId="0" borderId="26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26" xfId="0" applyFont="1" applyBorder="1" applyAlignment="1">
      <alignment horizontal="center" vertical="center" readingOrder="1"/>
    </xf>
    <xf numFmtId="0" fontId="34" fillId="3" borderId="21" xfId="0" applyFont="1" applyFill="1" applyBorder="1" applyAlignment="1">
      <alignment horizontal="center" vertical="center" wrapText="1"/>
    </xf>
    <xf numFmtId="0" fontId="40" fillId="0" borderId="3" xfId="0" applyFont="1" applyBorder="1"/>
    <xf numFmtId="0" fontId="40" fillId="0" borderId="4" xfId="0" applyFont="1" applyBorder="1"/>
    <xf numFmtId="0" fontId="33" fillId="0" borderId="5" xfId="0" applyFont="1" applyBorder="1" applyAlignment="1">
      <alignment horizontal="center" wrapText="1"/>
    </xf>
    <xf numFmtId="0" fontId="22" fillId="0" borderId="6" xfId="0" applyFont="1" applyBorder="1"/>
    <xf numFmtId="0" fontId="22" fillId="0" borderId="7" xfId="0" applyFont="1" applyBorder="1"/>
    <xf numFmtId="0" fontId="35" fillId="3" borderId="24" xfId="0" applyFont="1" applyFill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8" fillId="0" borderId="27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/>
    </xf>
    <xf numFmtId="0" fontId="8" fillId="0" borderId="27" xfId="0" applyFont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35" fillId="3" borderId="31" xfId="0" applyFont="1" applyFill="1" applyBorder="1" applyAlignment="1">
      <alignment horizontal="left"/>
    </xf>
    <xf numFmtId="0" fontId="8" fillId="0" borderId="2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 wrapText="1"/>
    </xf>
    <xf numFmtId="0" fontId="12" fillId="0" borderId="26" xfId="0" applyFont="1" applyBorder="1" applyAlignment="1">
      <alignment vertical="top"/>
    </xf>
    <xf numFmtId="0" fontId="6" fillId="0" borderId="2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/>
    </xf>
    <xf numFmtId="0" fontId="12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top"/>
    </xf>
    <xf numFmtId="0" fontId="10" fillId="0" borderId="27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/>
    </xf>
    <xf numFmtId="0" fontId="10" fillId="0" borderId="26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/>
    </xf>
    <xf numFmtId="0" fontId="3" fillId="0" borderId="27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top"/>
    </xf>
    <xf numFmtId="0" fontId="26" fillId="7" borderId="22" xfId="0" applyFont="1" applyFill="1" applyBorder="1" applyAlignment="1">
      <alignment horizontal="center" vertical="center" wrapText="1"/>
    </xf>
    <xf numFmtId="0" fontId="21" fillId="7" borderId="22" xfId="0" applyFont="1" applyFill="1" applyBorder="1"/>
    <xf numFmtId="2" fontId="26" fillId="7" borderId="22" xfId="0" applyNumberFormat="1" applyFont="1" applyFill="1" applyBorder="1" applyAlignment="1">
      <alignment horizontal="center" vertical="center" wrapText="1"/>
    </xf>
    <xf numFmtId="0" fontId="0" fillId="0" borderId="26" xfId="0" applyFill="1" applyBorder="1"/>
    <xf numFmtId="0" fontId="0" fillId="0" borderId="42" xfId="0" applyFill="1" applyBorder="1"/>
  </cellXfs>
  <cellStyles count="1"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POs ATTAINED for AY 2020-21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POCO_CTES!$B$110</c:f>
              <c:strCache>
                <c:ptCount val="1"/>
                <c:pt idx="0">
                  <c:v>SET TARGETS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POCO_CTES!$C$109:$J$109</c:f>
              <c:strCache>
                <c:ptCount val="8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</c:strCache>
            </c:strRef>
          </c:cat>
          <c:val>
            <c:numRef>
              <c:f>POCO_CTES!$C$110:$J$110</c:f>
              <c:numCache>
                <c:formatCode>0.00</c:formatCode>
                <c:ptCount val="8"/>
                <c:pt idx="0">
                  <c:v>2.7142857142857144</c:v>
                </c:pt>
                <c:pt idx="1">
                  <c:v>3</c:v>
                </c:pt>
                <c:pt idx="2">
                  <c:v>2.5333333333333332</c:v>
                </c:pt>
                <c:pt idx="3">
                  <c:v>2.5909090909090908</c:v>
                </c:pt>
                <c:pt idx="4">
                  <c:v>2.2857142857142856</c:v>
                </c:pt>
                <c:pt idx="5">
                  <c:v>2.2075471698113209</c:v>
                </c:pt>
                <c:pt idx="6">
                  <c:v>2.1481481481481484</c:v>
                </c:pt>
                <c:pt idx="7">
                  <c:v>2.4310344827586206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2-401F-89BA-9C26864D6E9C}"/>
            </c:ext>
          </c:extLst>
        </c:ser>
        <c:ser>
          <c:idx val="1"/>
          <c:order val="1"/>
          <c:tx>
            <c:strRef>
              <c:f>POCO_CTES!$B$111</c:f>
              <c:strCache>
                <c:ptCount val="1"/>
                <c:pt idx="0">
                  <c:v>TARGETS ACHIEVED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POCO_CTES!$C$109:$J$109</c:f>
              <c:strCache>
                <c:ptCount val="8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</c:strCache>
            </c:strRef>
          </c:cat>
          <c:val>
            <c:numRef>
              <c:f>POCO_CTES!$C$111:$J$111</c:f>
              <c:numCache>
                <c:formatCode>0.00</c:formatCode>
                <c:ptCount val="8"/>
                <c:pt idx="0">
                  <c:v>2.3465714285714294</c:v>
                </c:pt>
                <c:pt idx="1">
                  <c:v>2.536578947368421</c:v>
                </c:pt>
                <c:pt idx="2">
                  <c:v>2.1123999999999992</c:v>
                </c:pt>
                <c:pt idx="3">
                  <c:v>2.3036363636363637</c:v>
                </c:pt>
                <c:pt idx="4">
                  <c:v>1.9428571428571431</c:v>
                </c:pt>
                <c:pt idx="5">
                  <c:v>1.8639622641509432</c:v>
                </c:pt>
                <c:pt idx="6">
                  <c:v>1.8977777777777778</c:v>
                </c:pt>
                <c:pt idx="7">
                  <c:v>2.1253448275862072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2-401F-89BA-9C26864D6E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2805231"/>
        <c:axId val="2032793583"/>
      </c:barChart>
      <c:catAx>
        <c:axId val="203280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793583"/>
        <c:crosses val="autoZero"/>
        <c:auto val="1"/>
        <c:lblAlgn val="ctr"/>
        <c:lblOffset val="100"/>
        <c:noMultiLvlLbl val="0"/>
      </c:catAx>
      <c:valAx>
        <c:axId val="203279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80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POs ATTAINED for AY 2020-21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POCO_CTES!$B$110</c:f>
              <c:strCache>
                <c:ptCount val="1"/>
                <c:pt idx="0">
                  <c:v>SET TARGETS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POCO_CTES!$C$109:$J$109</c:f>
              <c:strCache>
                <c:ptCount val="8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</c:strCache>
            </c:strRef>
          </c:cat>
          <c:val>
            <c:numRef>
              <c:f>POCO_CTES!$C$110:$J$110</c:f>
              <c:numCache>
                <c:formatCode>0.00</c:formatCode>
                <c:ptCount val="8"/>
                <c:pt idx="0">
                  <c:v>2.7142857142857144</c:v>
                </c:pt>
                <c:pt idx="1">
                  <c:v>3</c:v>
                </c:pt>
                <c:pt idx="2">
                  <c:v>2.5333333333333332</c:v>
                </c:pt>
                <c:pt idx="3">
                  <c:v>2.5909090909090908</c:v>
                </c:pt>
                <c:pt idx="4">
                  <c:v>2.2857142857142856</c:v>
                </c:pt>
                <c:pt idx="5">
                  <c:v>2.2075471698113209</c:v>
                </c:pt>
                <c:pt idx="6">
                  <c:v>2.1481481481481484</c:v>
                </c:pt>
                <c:pt idx="7">
                  <c:v>2.4310344827586206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7-4AF7-B7C4-AF3F2BB2C2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2805231"/>
        <c:axId val="2032793583"/>
      </c:barChart>
      <c:lineChart>
        <c:grouping val="standard"/>
        <c:varyColors val="0"/>
        <c:ser>
          <c:idx val="1"/>
          <c:order val="1"/>
          <c:tx>
            <c:strRef>
              <c:f>POCO_CTES!$B$111</c:f>
              <c:strCache>
                <c:ptCount val="1"/>
                <c:pt idx="0">
                  <c:v>TARGETS ACHIEVED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POCO_CTES!$C$109:$J$109</c:f>
              <c:strCache>
                <c:ptCount val="8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</c:strCache>
            </c:strRef>
          </c:cat>
          <c:val>
            <c:numRef>
              <c:f>POCO_CTES!$C$111:$J$111</c:f>
              <c:numCache>
                <c:formatCode>0.00</c:formatCode>
                <c:ptCount val="8"/>
                <c:pt idx="0">
                  <c:v>2.3465714285714294</c:v>
                </c:pt>
                <c:pt idx="1">
                  <c:v>2.536578947368421</c:v>
                </c:pt>
                <c:pt idx="2">
                  <c:v>2.1123999999999992</c:v>
                </c:pt>
                <c:pt idx="3">
                  <c:v>2.3036363636363637</c:v>
                </c:pt>
                <c:pt idx="4">
                  <c:v>1.9428571428571431</c:v>
                </c:pt>
                <c:pt idx="5">
                  <c:v>1.8639622641509432</c:v>
                </c:pt>
                <c:pt idx="6">
                  <c:v>1.8977777777777778</c:v>
                </c:pt>
                <c:pt idx="7">
                  <c:v>2.1253448275862072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7-4AF7-B7C4-AF3F2BB2C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05231"/>
        <c:axId val="2032793583"/>
      </c:lineChart>
      <c:catAx>
        <c:axId val="203280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793583"/>
        <c:crosses val="autoZero"/>
        <c:auto val="1"/>
        <c:lblAlgn val="ctr"/>
        <c:lblOffset val="100"/>
        <c:noMultiLvlLbl val="0"/>
      </c:catAx>
      <c:valAx>
        <c:axId val="203279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80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POs % ATTAINMENT FOR THE YEAR 2023-24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POCO_CTES!$N$109:$O$109</c:f>
              <c:strCache>
                <c:ptCount val="2"/>
                <c:pt idx="0">
                  <c:v>Pos % ATTAINMENT FOR THE YEAR 2020-21</c:v>
                </c:pt>
                <c:pt idx="1">
                  <c:v>PO1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POCO_CTES!$N$108:$V$108</c:f>
              <c:strCache>
                <c:ptCount val="1"/>
                <c:pt idx="0">
                  <c:v>Pos % ATTAINMENT FOR THE YEAR 2020-21</c:v>
                </c:pt>
              </c:strCache>
            </c:strRef>
          </c:cat>
          <c:val>
            <c:numRef>
              <c:f>POCO_CTES!$P$109:$V$109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1-4672-8634-918342936A6D}"/>
            </c:ext>
          </c:extLst>
        </c:ser>
        <c:ser>
          <c:idx val="1"/>
          <c:order val="1"/>
          <c:tx>
            <c:strRef>
              <c:f>POCO_CTES!$N$110:$O$110</c:f>
              <c:strCache>
                <c:ptCount val="2"/>
                <c:pt idx="0">
                  <c:v>PERCENTAGE ATTAINMENT</c:v>
                </c:pt>
                <c:pt idx="1">
                  <c:v>86.45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97438811415559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622703215660637E-2"/>
                      <c:h val="7.1163212324440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E31-4672-8634-918342936A6D}"/>
                </c:ext>
              </c:extLst>
            </c:dLbl>
            <c:dLbl>
              <c:idx val="1"/>
              <c:layout>
                <c:manualLayout>
                  <c:x val="-4.8839479519772589E-17"/>
                  <c:y val="-0.298211753059692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31-4672-8634-918342936A6D}"/>
                </c:ext>
              </c:extLst>
            </c:dLbl>
            <c:dLbl>
              <c:idx val="2"/>
              <c:layout>
                <c:manualLayout>
                  <c:x val="2.6640023845967311E-3"/>
                  <c:y val="-0.311166675663871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31-4672-8634-918342936A6D}"/>
                </c:ext>
              </c:extLst>
            </c:dLbl>
            <c:dLbl>
              <c:idx val="3"/>
              <c:layout>
                <c:manualLayout>
                  <c:x val="0"/>
                  <c:y val="-0.303299496834269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31-4672-8634-918342936A6D}"/>
                </c:ext>
              </c:extLst>
            </c:dLbl>
            <c:dLbl>
              <c:idx val="4"/>
              <c:layout>
                <c:manualLayout>
                  <c:x val="0"/>
                  <c:y val="-0.29707144504682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31-4672-8634-918342936A6D}"/>
                </c:ext>
              </c:extLst>
            </c:dLbl>
            <c:dLbl>
              <c:idx val="5"/>
              <c:layout>
                <c:manualLayout>
                  <c:x val="5.3280047691935603E-3"/>
                  <c:y val="-0.313831834539309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31-4672-8634-918342936A6D}"/>
                </c:ext>
              </c:extLst>
            </c:dLbl>
            <c:dLbl>
              <c:idx val="6"/>
              <c:layout>
                <c:manualLayout>
                  <c:x val="0"/>
                  <c:y val="-0.302033344807690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31-4672-8634-918342936A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POCO_CTES!$N$108:$V$108</c:f>
              <c:strCache>
                <c:ptCount val="1"/>
                <c:pt idx="0">
                  <c:v>Pos % ATTAINMENT FOR THE YEAR 2020-21</c:v>
                </c:pt>
              </c:strCache>
            </c:strRef>
          </c:cat>
          <c:val>
            <c:numRef>
              <c:f>POCO_CTES!$P$110:$V$110</c:f>
              <c:numCache>
                <c:formatCode>0.00</c:formatCode>
                <c:ptCount val="7"/>
                <c:pt idx="0">
                  <c:v>84.55263157894737</c:v>
                </c:pt>
                <c:pt idx="1">
                  <c:v>83.384210526315769</c:v>
                </c:pt>
                <c:pt idx="2">
                  <c:v>88.912280701754398</c:v>
                </c:pt>
                <c:pt idx="3">
                  <c:v>85.000000000000014</c:v>
                </c:pt>
                <c:pt idx="4">
                  <c:v>84.435897435897431</c:v>
                </c:pt>
                <c:pt idx="5">
                  <c:v>88.34482758620689</c:v>
                </c:pt>
                <c:pt idx="6">
                  <c:v>87.425531914893639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1-4672-8634-918342936A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8896479"/>
        <c:axId val="1908896895"/>
      </c:barChart>
      <c:catAx>
        <c:axId val="1908896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896895"/>
        <c:crosses val="autoZero"/>
        <c:auto val="1"/>
        <c:lblAlgn val="ctr"/>
        <c:lblOffset val="100"/>
        <c:noMultiLvlLbl val="0"/>
      </c:catAx>
      <c:valAx>
        <c:axId val="190889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896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113</xdr:row>
      <xdr:rowOff>4761</xdr:rowOff>
    </xdr:from>
    <xdr:to>
      <xdr:col>9</xdr:col>
      <xdr:colOff>0</xdr:colOff>
      <xdr:row>128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61A15A-B532-CB50-E713-B88FCE50F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113</xdr:row>
      <xdr:rowOff>0</xdr:rowOff>
    </xdr:from>
    <xdr:to>
      <xdr:col>16</xdr:col>
      <xdr:colOff>400050</xdr:colOff>
      <xdr:row>127</xdr:row>
      <xdr:rowOff>185739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FD31FC-3C01-4FD0-9D33-313A020C8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4761</xdr:colOff>
      <xdr:row>113</xdr:row>
      <xdr:rowOff>4762</xdr:rowOff>
    </xdr:from>
    <xdr:to>
      <xdr:col>25</xdr:col>
      <xdr:colOff>352424</xdr:colOff>
      <xdr:row>128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66F5625-69C3-F7BD-5A6A-19C96E6A2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128</xdr:row>
      <xdr:rowOff>0</xdr:rowOff>
    </xdr:from>
    <xdr:ext cx="314325" cy="200025"/>
    <xdr:sp macro="" textlink="">
      <xdr:nvSpPr>
        <xdr:cNvPr id="3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136</xdr:row>
      <xdr:rowOff>0</xdr:rowOff>
    </xdr:from>
    <xdr:ext cx="314325" cy="200025"/>
    <xdr:sp macro="" textlink="">
      <xdr:nvSpPr>
        <xdr:cNvPr id="2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125</xdr:row>
      <xdr:rowOff>0</xdr:rowOff>
    </xdr:from>
    <xdr:ext cx="314325" cy="200025"/>
    <xdr:sp macro="" textlink="">
      <xdr:nvSpPr>
        <xdr:cNvPr id="4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128</xdr:row>
      <xdr:rowOff>0</xdr:rowOff>
    </xdr:from>
    <xdr:ext cx="314325" cy="276225"/>
    <xdr:sp macro="" textlink="">
      <xdr:nvSpPr>
        <xdr:cNvPr id="5" name="Shape 4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93600" y="3646650"/>
          <a:ext cx="3048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131</xdr:row>
      <xdr:rowOff>0</xdr:rowOff>
    </xdr:from>
    <xdr:ext cx="314325" cy="304800"/>
    <xdr:sp macro="" textlink="">
      <xdr:nvSpPr>
        <xdr:cNvPr id="6" name="Shape 5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148</xdr:row>
      <xdr:rowOff>0</xdr:rowOff>
    </xdr:from>
    <xdr:ext cx="314325" cy="200025"/>
    <xdr:sp macro="" textlink="">
      <xdr:nvSpPr>
        <xdr:cNvPr id="7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142</xdr:row>
      <xdr:rowOff>0</xdr:rowOff>
    </xdr:from>
    <xdr:ext cx="314325" cy="228600"/>
    <xdr:sp macro="" textlink="">
      <xdr:nvSpPr>
        <xdr:cNvPr id="8" name="Shape 6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193600" y="3670463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149</xdr:row>
      <xdr:rowOff>0</xdr:rowOff>
    </xdr:from>
    <xdr:ext cx="314325" cy="228600"/>
    <xdr:sp macro="" textlink="">
      <xdr:nvSpPr>
        <xdr:cNvPr id="9" name="Shape 6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93600" y="3670463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186</xdr:row>
      <xdr:rowOff>0</xdr:rowOff>
    </xdr:from>
    <xdr:ext cx="314325" cy="200025"/>
    <xdr:sp macro="" textlink="">
      <xdr:nvSpPr>
        <xdr:cNvPr id="10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193</xdr:row>
      <xdr:rowOff>0</xdr:rowOff>
    </xdr:from>
    <xdr:ext cx="314325" cy="266700"/>
    <xdr:sp macro="" textlink="">
      <xdr:nvSpPr>
        <xdr:cNvPr id="11" name="Shape 7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193600" y="3651413"/>
          <a:ext cx="3048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179</xdr:row>
      <xdr:rowOff>0</xdr:rowOff>
    </xdr:from>
    <xdr:ext cx="314325" cy="228600"/>
    <xdr:sp macro="" textlink="">
      <xdr:nvSpPr>
        <xdr:cNvPr id="12" name="Shape 6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193600" y="3670463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183</xdr:row>
      <xdr:rowOff>0</xdr:rowOff>
    </xdr:from>
    <xdr:ext cx="314325" cy="200025"/>
    <xdr:sp macro="" textlink="">
      <xdr:nvSpPr>
        <xdr:cNvPr id="13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187</xdr:row>
      <xdr:rowOff>0</xdr:rowOff>
    </xdr:from>
    <xdr:ext cx="314325" cy="200025"/>
    <xdr:sp macro="" textlink="">
      <xdr:nvSpPr>
        <xdr:cNvPr id="14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194</xdr:row>
      <xdr:rowOff>0</xdr:rowOff>
    </xdr:from>
    <xdr:ext cx="314325" cy="266700"/>
    <xdr:sp macro="" textlink="">
      <xdr:nvSpPr>
        <xdr:cNvPr id="15" name="Shape 7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93600" y="3651413"/>
          <a:ext cx="3048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180</xdr:row>
      <xdr:rowOff>0</xdr:rowOff>
    </xdr:from>
    <xdr:ext cx="314325" cy="228600"/>
    <xdr:sp macro="" textlink="">
      <xdr:nvSpPr>
        <xdr:cNvPr id="16" name="Shape 6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93600" y="3670463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184</xdr:row>
      <xdr:rowOff>0</xdr:rowOff>
    </xdr:from>
    <xdr:ext cx="314325" cy="200025"/>
    <xdr:sp macro="" textlink="">
      <xdr:nvSpPr>
        <xdr:cNvPr id="17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189</xdr:row>
      <xdr:rowOff>0</xdr:rowOff>
    </xdr:from>
    <xdr:ext cx="314325" cy="200025"/>
    <xdr:sp macro="" textlink="">
      <xdr:nvSpPr>
        <xdr:cNvPr id="18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196</xdr:row>
      <xdr:rowOff>0</xdr:rowOff>
    </xdr:from>
    <xdr:ext cx="314325" cy="266700"/>
    <xdr:sp macro="" textlink="">
      <xdr:nvSpPr>
        <xdr:cNvPr id="19" name="Shape 7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193600" y="3651413"/>
          <a:ext cx="3048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182</xdr:row>
      <xdr:rowOff>0</xdr:rowOff>
    </xdr:from>
    <xdr:ext cx="314325" cy="228600"/>
    <xdr:sp macro="" textlink="">
      <xdr:nvSpPr>
        <xdr:cNvPr id="20" name="Shape 6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193600" y="3670463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186</xdr:row>
      <xdr:rowOff>0</xdr:rowOff>
    </xdr:from>
    <xdr:ext cx="314325" cy="200025"/>
    <xdr:sp macro="" textlink="">
      <xdr:nvSpPr>
        <xdr:cNvPr id="21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189</xdr:row>
      <xdr:rowOff>0</xdr:rowOff>
    </xdr:from>
    <xdr:ext cx="314325" cy="200025"/>
    <xdr:sp macro="" textlink="">
      <xdr:nvSpPr>
        <xdr:cNvPr id="22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196</xdr:row>
      <xdr:rowOff>0</xdr:rowOff>
    </xdr:from>
    <xdr:ext cx="314325" cy="266700"/>
    <xdr:sp macro="" textlink="">
      <xdr:nvSpPr>
        <xdr:cNvPr id="23" name="Shape 7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193600" y="3651413"/>
          <a:ext cx="3048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182</xdr:row>
      <xdr:rowOff>0</xdr:rowOff>
    </xdr:from>
    <xdr:ext cx="314325" cy="228600"/>
    <xdr:sp macro="" textlink="">
      <xdr:nvSpPr>
        <xdr:cNvPr id="24" name="Shape 6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193600" y="3670463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186</xdr:row>
      <xdr:rowOff>0</xdr:rowOff>
    </xdr:from>
    <xdr:ext cx="314325" cy="200025"/>
    <xdr:sp macro="" textlink="">
      <xdr:nvSpPr>
        <xdr:cNvPr id="25" name="Shape 3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193600" y="3684750"/>
          <a:ext cx="3048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131</xdr:row>
      <xdr:rowOff>0</xdr:rowOff>
    </xdr:from>
    <xdr:ext cx="314325" cy="304800"/>
    <xdr:sp macro="" textlink="">
      <xdr:nvSpPr>
        <xdr:cNvPr id="26" name="Shape 5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132</xdr:row>
      <xdr:rowOff>0</xdr:rowOff>
    </xdr:from>
    <xdr:ext cx="314325" cy="304800"/>
    <xdr:sp macro="" textlink="">
      <xdr:nvSpPr>
        <xdr:cNvPr id="27" name="Shape 5" descr="https://arch2017.dtemaharashtra.gov.in/Images/dtelogo.jp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75DD-19DA-450E-8CC3-582C7AD1B10D}">
  <sheetPr>
    <pageSetUpPr fitToPage="1"/>
  </sheetPr>
  <dimension ref="A1:AF399"/>
  <sheetViews>
    <sheetView tabSelected="1" topLeftCell="A111" workbookViewId="0">
      <selection activeCell="A108" sqref="A108:Z129"/>
    </sheetView>
  </sheetViews>
  <sheetFormatPr defaultColWidth="12.5703125" defaultRowHeight="15" x14ac:dyDescent="0.25"/>
  <cols>
    <col min="1" max="1" width="16.85546875" customWidth="1"/>
    <col min="2" max="2" width="16.42578125" customWidth="1"/>
    <col min="3" max="10" width="8.7109375" customWidth="1"/>
    <col min="11" max="12" width="7.5703125" customWidth="1"/>
    <col min="13" max="13" width="16.140625" customWidth="1"/>
    <col min="14" max="14" width="16.42578125" customWidth="1"/>
    <col min="15" max="22" width="8.7109375" customWidth="1"/>
    <col min="23" max="32" width="7.5703125" customWidth="1"/>
  </cols>
  <sheetData>
    <row r="1" spans="1:32" ht="15" customHeight="1" x14ac:dyDescent="0.25">
      <c r="A1" s="164"/>
      <c r="B1" s="165"/>
      <c r="C1" s="165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3"/>
      <c r="W1" s="90"/>
      <c r="X1" s="90"/>
      <c r="Y1" s="90"/>
      <c r="Z1" s="90"/>
      <c r="AA1" s="91"/>
      <c r="AB1" s="92"/>
      <c r="AC1" s="92"/>
      <c r="AD1" s="92"/>
      <c r="AE1" s="92"/>
      <c r="AF1" s="92"/>
    </row>
    <row r="2" spans="1:32" ht="26.25" customHeight="1" x14ac:dyDescent="0.4">
      <c r="A2" s="166"/>
      <c r="B2" s="167"/>
      <c r="C2" s="168" t="s">
        <v>0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9"/>
      <c r="W2" s="167"/>
      <c r="AA2" s="91"/>
      <c r="AB2" s="92"/>
      <c r="AC2" s="92"/>
      <c r="AD2" s="92"/>
      <c r="AE2" s="92"/>
      <c r="AF2" s="92"/>
    </row>
    <row r="3" spans="1:32" ht="18.75" customHeight="1" x14ac:dyDescent="0.25">
      <c r="A3" s="170"/>
      <c r="B3" s="167"/>
      <c r="C3" s="171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85" t="s">
        <v>2</v>
      </c>
      <c r="P3" s="186"/>
      <c r="Q3" s="186"/>
      <c r="R3" s="186"/>
      <c r="S3" s="186"/>
      <c r="T3" s="167"/>
      <c r="U3" s="167"/>
      <c r="V3" s="169"/>
      <c r="W3" s="167"/>
      <c r="AA3" s="91"/>
      <c r="AB3" s="92"/>
      <c r="AC3" s="92"/>
      <c r="AD3" s="92"/>
      <c r="AE3" s="92"/>
      <c r="AF3" s="92"/>
    </row>
    <row r="4" spans="1:32" ht="17.25" customHeight="1" x14ac:dyDescent="0.3">
      <c r="A4" s="170"/>
      <c r="B4" s="167"/>
      <c r="C4" s="167"/>
      <c r="D4" s="172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86"/>
      <c r="P4" s="186"/>
      <c r="Q4" s="186"/>
      <c r="R4" s="186"/>
      <c r="S4" s="186"/>
      <c r="T4" s="167"/>
      <c r="U4" s="167"/>
      <c r="V4" s="169"/>
      <c r="W4" s="167"/>
      <c r="AA4" s="91"/>
      <c r="AB4" s="92"/>
      <c r="AC4" s="92"/>
      <c r="AD4" s="92"/>
      <c r="AE4" s="92"/>
      <c r="AF4" s="92"/>
    </row>
    <row r="5" spans="1:32" ht="15" customHeight="1" x14ac:dyDescent="0.25">
      <c r="A5" s="170"/>
      <c r="B5" s="167"/>
      <c r="C5" s="173" t="s">
        <v>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86"/>
      <c r="P5" s="186"/>
      <c r="Q5" s="186"/>
      <c r="R5" s="186"/>
      <c r="S5" s="186"/>
      <c r="T5" s="167"/>
      <c r="U5" s="167"/>
      <c r="V5" s="169"/>
      <c r="W5" s="167"/>
      <c r="AA5" s="91"/>
      <c r="AB5" s="92"/>
      <c r="AC5" s="92"/>
      <c r="AD5" s="92"/>
      <c r="AE5" s="92"/>
      <c r="AF5" s="92"/>
    </row>
    <row r="6" spans="1:32" ht="18.75" customHeight="1" x14ac:dyDescent="0.3">
      <c r="A6" s="170"/>
      <c r="B6" s="167"/>
      <c r="C6" s="174" t="s">
        <v>4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9"/>
      <c r="W6" s="167"/>
      <c r="AA6" s="91"/>
      <c r="AB6" s="92"/>
      <c r="AC6" s="92"/>
      <c r="AD6" s="92"/>
      <c r="AE6" s="92"/>
      <c r="AF6" s="92"/>
    </row>
    <row r="7" spans="1:32" ht="18.75" customHeight="1" x14ac:dyDescent="0.3">
      <c r="A7" s="170"/>
      <c r="B7" s="167"/>
      <c r="C7" s="174" t="s">
        <v>5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9"/>
      <c r="W7" s="167"/>
      <c r="AA7" s="91"/>
      <c r="AB7" s="92"/>
      <c r="AC7" s="92"/>
      <c r="AD7" s="92"/>
      <c r="AE7" s="92"/>
      <c r="AF7" s="92"/>
    </row>
    <row r="8" spans="1:32" x14ac:dyDescent="0.25">
      <c r="A8" s="175"/>
      <c r="B8" s="95"/>
      <c r="C8" s="95"/>
      <c r="D8" s="95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76"/>
      <c r="W8" s="180"/>
      <c r="X8" s="91"/>
      <c r="Y8" s="91"/>
      <c r="Z8" s="91"/>
      <c r="AA8" s="91"/>
      <c r="AB8" s="92"/>
      <c r="AC8" s="92"/>
      <c r="AD8" s="92"/>
      <c r="AE8" s="92"/>
      <c r="AF8" s="92"/>
    </row>
    <row r="9" spans="1:32" ht="30.75" customHeight="1" x14ac:dyDescent="0.25">
      <c r="A9" s="189" t="s">
        <v>6</v>
      </c>
      <c r="B9" s="190"/>
      <c r="C9" s="190"/>
      <c r="D9" s="190"/>
      <c r="E9" s="190"/>
      <c r="F9" s="190"/>
      <c r="G9" s="190"/>
      <c r="H9" s="190"/>
      <c r="I9" s="190"/>
      <c r="J9" s="191"/>
      <c r="K9" s="167"/>
      <c r="L9" s="167"/>
      <c r="M9" s="189" t="s">
        <v>7</v>
      </c>
      <c r="N9" s="190"/>
      <c r="O9" s="190"/>
      <c r="P9" s="190"/>
      <c r="Q9" s="190"/>
      <c r="R9" s="190"/>
      <c r="S9" s="190"/>
      <c r="T9" s="190"/>
      <c r="U9" s="190"/>
      <c r="V9" s="191"/>
      <c r="W9" s="167"/>
    </row>
    <row r="10" spans="1:32" ht="15" customHeight="1" x14ac:dyDescent="0.25">
      <c r="A10" s="192" t="s">
        <v>8</v>
      </c>
      <c r="B10" s="193"/>
      <c r="C10" s="193"/>
      <c r="D10" s="193"/>
      <c r="E10" s="193"/>
      <c r="F10" s="193"/>
      <c r="G10" s="193"/>
      <c r="H10" s="193"/>
      <c r="I10" s="193"/>
      <c r="J10" s="194"/>
      <c r="K10" s="167"/>
      <c r="L10" s="167"/>
      <c r="M10" s="192" t="s">
        <v>8</v>
      </c>
      <c r="N10" s="193"/>
      <c r="O10" s="193"/>
      <c r="P10" s="193"/>
      <c r="Q10" s="193"/>
      <c r="R10" s="193"/>
      <c r="S10" s="193"/>
      <c r="T10" s="193"/>
      <c r="U10" s="193"/>
      <c r="V10" s="194"/>
      <c r="W10" s="167"/>
    </row>
    <row r="11" spans="1:32" ht="18" customHeight="1" x14ac:dyDescent="0.25">
      <c r="A11" s="97" t="s">
        <v>9</v>
      </c>
      <c r="B11" s="98" t="s">
        <v>10</v>
      </c>
      <c r="C11" s="98" t="s">
        <v>11</v>
      </c>
      <c r="D11" s="98" t="s">
        <v>12</v>
      </c>
      <c r="E11" s="98" t="s">
        <v>13</v>
      </c>
      <c r="F11" s="98" t="s">
        <v>14</v>
      </c>
      <c r="G11" s="98" t="s">
        <v>15</v>
      </c>
      <c r="H11" s="98" t="s">
        <v>16</v>
      </c>
      <c r="I11" s="98" t="s">
        <v>17</v>
      </c>
      <c r="J11" s="98" t="s">
        <v>18</v>
      </c>
      <c r="K11" s="167"/>
      <c r="L11" s="167"/>
      <c r="M11" s="97" t="s">
        <v>9</v>
      </c>
      <c r="N11" s="98" t="s">
        <v>10</v>
      </c>
      <c r="O11" s="98" t="s">
        <v>11</v>
      </c>
      <c r="P11" s="98" t="s">
        <v>12</v>
      </c>
      <c r="Q11" s="98" t="s">
        <v>13</v>
      </c>
      <c r="R11" s="98" t="s">
        <v>14</v>
      </c>
      <c r="S11" s="98" t="s">
        <v>15</v>
      </c>
      <c r="T11" s="98" t="s">
        <v>16</v>
      </c>
      <c r="U11" s="98" t="s">
        <v>17</v>
      </c>
      <c r="V11" s="98" t="s">
        <v>18</v>
      </c>
      <c r="W11" s="167"/>
    </row>
    <row r="12" spans="1:32" ht="18" customHeight="1" x14ac:dyDescent="0.25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77"/>
      <c r="L12" s="177"/>
      <c r="M12" s="99"/>
      <c r="N12" s="100"/>
      <c r="O12" s="100"/>
      <c r="P12" s="100"/>
      <c r="Q12" s="100"/>
      <c r="R12" s="100"/>
      <c r="S12" s="100"/>
      <c r="T12" s="100"/>
      <c r="U12" s="100"/>
      <c r="V12" s="100"/>
      <c r="W12" s="177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2" ht="105" x14ac:dyDescent="0.25">
      <c r="A13" s="101"/>
      <c r="B13" s="102"/>
      <c r="C13" s="103" t="s">
        <v>19</v>
      </c>
      <c r="D13" s="104" t="s">
        <v>20</v>
      </c>
      <c r="E13" s="104" t="s">
        <v>21</v>
      </c>
      <c r="F13" s="104" t="s">
        <v>22</v>
      </c>
      <c r="G13" s="104" t="s">
        <v>23</v>
      </c>
      <c r="H13" s="104" t="s">
        <v>24</v>
      </c>
      <c r="I13" s="104" t="s">
        <v>25</v>
      </c>
      <c r="J13" s="104" t="s">
        <v>26</v>
      </c>
      <c r="K13" s="178"/>
      <c r="L13" s="178"/>
      <c r="M13" s="101"/>
      <c r="N13" s="102"/>
      <c r="O13" s="103" t="s">
        <v>19</v>
      </c>
      <c r="P13" s="104" t="s">
        <v>20</v>
      </c>
      <c r="Q13" s="104" t="s">
        <v>21</v>
      </c>
      <c r="R13" s="104" t="s">
        <v>22</v>
      </c>
      <c r="S13" s="104" t="s">
        <v>23</v>
      </c>
      <c r="T13" s="104" t="s">
        <v>24</v>
      </c>
      <c r="U13" s="104" t="s">
        <v>25</v>
      </c>
      <c r="V13" s="179" t="s">
        <v>26</v>
      </c>
      <c r="W13" s="178"/>
      <c r="X13" s="93"/>
      <c r="Y13" s="93"/>
      <c r="Z13" s="93"/>
      <c r="AA13" s="93"/>
      <c r="AB13" s="93"/>
      <c r="AC13" s="93"/>
      <c r="AD13" s="93"/>
      <c r="AE13" s="93"/>
      <c r="AF13" s="93"/>
    </row>
    <row r="14" spans="1:32" ht="31.5" x14ac:dyDescent="0.25">
      <c r="A14" s="105" t="s">
        <v>27</v>
      </c>
      <c r="B14" s="106" t="s">
        <v>28</v>
      </c>
      <c r="C14" s="107">
        <v>3</v>
      </c>
      <c r="D14" s="107">
        <v>3</v>
      </c>
      <c r="E14" s="107">
        <v>3</v>
      </c>
      <c r="F14" s="107">
        <v>3</v>
      </c>
      <c r="G14" s="107">
        <v>2</v>
      </c>
      <c r="H14" s="107">
        <v>2</v>
      </c>
      <c r="I14" s="107">
        <v>2</v>
      </c>
      <c r="J14" s="107">
        <v>3</v>
      </c>
      <c r="K14" s="167"/>
      <c r="L14" s="167"/>
      <c r="M14" s="105" t="s">
        <v>27</v>
      </c>
      <c r="N14" s="106" t="s">
        <v>28</v>
      </c>
      <c r="O14" s="108">
        <v>2.25</v>
      </c>
      <c r="P14" s="108">
        <v>2.25</v>
      </c>
      <c r="Q14" s="108">
        <v>2.25</v>
      </c>
      <c r="R14" s="108">
        <v>2.25</v>
      </c>
      <c r="S14" s="109">
        <v>1.5</v>
      </c>
      <c r="T14" s="109">
        <v>1.5</v>
      </c>
      <c r="U14" s="109">
        <v>1.5</v>
      </c>
      <c r="V14" s="109">
        <v>2.25</v>
      </c>
      <c r="W14" s="167"/>
    </row>
    <row r="15" spans="1:32" ht="31.5" x14ac:dyDescent="0.25">
      <c r="A15" s="110"/>
      <c r="B15" s="111" t="s">
        <v>29</v>
      </c>
      <c r="C15" s="112">
        <v>3</v>
      </c>
      <c r="D15" s="112">
        <v>3</v>
      </c>
      <c r="E15" s="112">
        <v>2</v>
      </c>
      <c r="F15" s="112">
        <v>2</v>
      </c>
      <c r="G15" s="112">
        <v>2</v>
      </c>
      <c r="H15" s="112"/>
      <c r="I15" s="112"/>
      <c r="J15" s="112">
        <v>2</v>
      </c>
      <c r="K15" s="167"/>
      <c r="L15" s="167"/>
      <c r="M15" s="110"/>
      <c r="N15" s="111" t="s">
        <v>29</v>
      </c>
      <c r="O15" s="111">
        <v>2.75</v>
      </c>
      <c r="P15" s="111">
        <v>2.75</v>
      </c>
      <c r="Q15" s="113">
        <v>1.83</v>
      </c>
      <c r="R15" s="113">
        <v>1.83</v>
      </c>
      <c r="S15" s="113">
        <v>1.83</v>
      </c>
      <c r="T15" s="113"/>
      <c r="U15" s="113"/>
      <c r="V15" s="114">
        <v>1.83</v>
      </c>
      <c r="W15" s="167"/>
    </row>
    <row r="16" spans="1:32" ht="15.75" x14ac:dyDescent="0.25">
      <c r="A16" s="110"/>
      <c r="B16" s="111" t="s">
        <v>30</v>
      </c>
      <c r="C16" s="112"/>
      <c r="D16" s="112">
        <v>3</v>
      </c>
      <c r="E16" s="112">
        <v>3</v>
      </c>
      <c r="F16" s="112"/>
      <c r="G16" s="112"/>
      <c r="H16" s="112">
        <v>2</v>
      </c>
      <c r="I16" s="112"/>
      <c r="J16" s="112"/>
      <c r="K16" s="167"/>
      <c r="L16" s="167"/>
      <c r="M16" s="110"/>
      <c r="N16" s="111" t="s">
        <v>30</v>
      </c>
      <c r="O16" s="112"/>
      <c r="P16" s="115">
        <v>2.29</v>
      </c>
      <c r="Q16" s="115">
        <v>2.29</v>
      </c>
      <c r="R16" s="115"/>
      <c r="S16" s="115"/>
      <c r="T16" s="115">
        <v>1.52</v>
      </c>
      <c r="U16" s="112"/>
      <c r="V16" s="112"/>
      <c r="W16" s="167"/>
    </row>
    <row r="17" spans="1:23" ht="15.75" x14ac:dyDescent="0.25">
      <c r="A17" s="110"/>
      <c r="B17" s="111" t="s">
        <v>31</v>
      </c>
      <c r="C17" s="112"/>
      <c r="D17" s="112">
        <v>3</v>
      </c>
      <c r="E17" s="112">
        <v>2</v>
      </c>
      <c r="F17" s="112"/>
      <c r="G17" s="112"/>
      <c r="H17" s="112"/>
      <c r="I17" s="112"/>
      <c r="J17" s="112">
        <v>2</v>
      </c>
      <c r="K17" s="167"/>
      <c r="L17" s="167"/>
      <c r="M17" s="110"/>
      <c r="N17" s="111" t="s">
        <v>31</v>
      </c>
      <c r="O17" s="112"/>
      <c r="P17" s="112">
        <v>1.61</v>
      </c>
      <c r="Q17" s="112">
        <v>1.07</v>
      </c>
      <c r="R17" s="112"/>
      <c r="S17" s="112"/>
      <c r="T17" s="112"/>
      <c r="U17" s="112"/>
      <c r="V17" s="112">
        <v>1.07</v>
      </c>
      <c r="W17" s="167"/>
    </row>
    <row r="18" spans="1:23" ht="15.75" x14ac:dyDescent="0.25">
      <c r="A18" s="110"/>
      <c r="B18" s="111" t="s">
        <v>32</v>
      </c>
      <c r="C18" s="112"/>
      <c r="D18" s="112">
        <v>3</v>
      </c>
      <c r="E18" s="112">
        <v>2</v>
      </c>
      <c r="F18" s="112">
        <v>2</v>
      </c>
      <c r="G18" s="112"/>
      <c r="H18" s="112"/>
      <c r="I18" s="112">
        <v>2</v>
      </c>
      <c r="J18" s="112">
        <v>3</v>
      </c>
      <c r="K18" s="167"/>
      <c r="L18" s="167"/>
      <c r="M18" s="110"/>
      <c r="N18" s="111" t="s">
        <v>32</v>
      </c>
      <c r="O18" s="112"/>
      <c r="P18" s="115">
        <v>2.86</v>
      </c>
      <c r="Q18" s="115">
        <v>1.9</v>
      </c>
      <c r="R18" s="115">
        <v>1.9</v>
      </c>
      <c r="S18" s="115"/>
      <c r="T18" s="115"/>
      <c r="U18" s="115">
        <v>1.9</v>
      </c>
      <c r="V18" s="115">
        <v>2.86</v>
      </c>
      <c r="W18" s="167"/>
    </row>
    <row r="19" spans="1:23" ht="15.75" x14ac:dyDescent="0.25">
      <c r="A19" s="110"/>
      <c r="B19" s="111" t="s">
        <v>33</v>
      </c>
      <c r="C19" s="112">
        <v>3</v>
      </c>
      <c r="D19" s="112"/>
      <c r="E19" s="112">
        <v>2</v>
      </c>
      <c r="F19" s="112">
        <v>2</v>
      </c>
      <c r="G19" s="112"/>
      <c r="H19" s="112"/>
      <c r="I19" s="112"/>
      <c r="J19" s="112">
        <v>3</v>
      </c>
      <c r="K19" s="167"/>
      <c r="L19" s="167"/>
      <c r="M19" s="110"/>
      <c r="N19" s="111" t="s">
        <v>33</v>
      </c>
      <c r="O19" s="112">
        <v>2.85</v>
      </c>
      <c r="P19" s="112"/>
      <c r="Q19" s="112">
        <v>1.83</v>
      </c>
      <c r="R19" s="112">
        <v>1.83</v>
      </c>
      <c r="S19" s="112"/>
      <c r="T19" s="112"/>
      <c r="U19" s="112"/>
      <c r="V19" s="112">
        <v>2.85</v>
      </c>
      <c r="W19" s="167"/>
    </row>
    <row r="20" spans="1:23" ht="15.75" x14ac:dyDescent="0.25">
      <c r="A20" s="110"/>
      <c r="B20" s="111" t="s">
        <v>34</v>
      </c>
      <c r="C20" s="112"/>
      <c r="D20" s="112">
        <v>3</v>
      </c>
      <c r="E20" s="112">
        <v>3</v>
      </c>
      <c r="F20" s="112"/>
      <c r="G20" s="112"/>
      <c r="H20" s="112">
        <v>2</v>
      </c>
      <c r="I20" s="112"/>
      <c r="J20" s="112"/>
      <c r="K20" s="167"/>
      <c r="L20" s="167"/>
      <c r="M20" s="110"/>
      <c r="N20" s="111" t="s">
        <v>34</v>
      </c>
      <c r="O20" s="112"/>
      <c r="P20" s="115">
        <v>2.54</v>
      </c>
      <c r="Q20" s="115">
        <v>2.54</v>
      </c>
      <c r="R20" s="115"/>
      <c r="S20" s="115"/>
      <c r="T20" s="115">
        <v>1.69</v>
      </c>
      <c r="U20" s="112"/>
      <c r="V20" s="112"/>
      <c r="W20" s="167"/>
    </row>
    <row r="21" spans="1:23" ht="31.5" x14ac:dyDescent="0.25">
      <c r="A21" s="110"/>
      <c r="B21" s="111" t="s">
        <v>35</v>
      </c>
      <c r="C21" s="112"/>
      <c r="D21" s="112">
        <v>3</v>
      </c>
      <c r="E21" s="112"/>
      <c r="F21" s="112">
        <v>3</v>
      </c>
      <c r="G21" s="112">
        <v>2</v>
      </c>
      <c r="H21" s="112"/>
      <c r="I21" s="112">
        <v>2</v>
      </c>
      <c r="J21" s="112">
        <v>2</v>
      </c>
      <c r="K21" s="167"/>
      <c r="L21" s="167"/>
      <c r="M21" s="110"/>
      <c r="N21" s="111" t="s">
        <v>35</v>
      </c>
      <c r="O21" s="112"/>
      <c r="P21" s="115">
        <v>2.75</v>
      </c>
      <c r="Q21" s="115"/>
      <c r="R21" s="115">
        <v>2.75</v>
      </c>
      <c r="S21" s="115">
        <v>1.83</v>
      </c>
      <c r="T21" s="115"/>
      <c r="U21" s="115">
        <v>1.83</v>
      </c>
      <c r="V21" s="115">
        <v>1.83</v>
      </c>
      <c r="W21" s="167"/>
    </row>
    <row r="22" spans="1:23" ht="15.75" customHeight="1" x14ac:dyDescent="0.25">
      <c r="A22" s="116"/>
      <c r="B22" s="117" t="s">
        <v>36</v>
      </c>
      <c r="C22" s="118"/>
      <c r="D22" s="118">
        <v>3</v>
      </c>
      <c r="E22" s="118">
        <v>2</v>
      </c>
      <c r="F22" s="118">
        <v>3</v>
      </c>
      <c r="G22" s="118"/>
      <c r="H22" s="118">
        <v>2</v>
      </c>
      <c r="I22" s="118"/>
      <c r="J22" s="118">
        <v>2</v>
      </c>
      <c r="K22" s="167"/>
      <c r="L22" s="167"/>
      <c r="M22" s="116"/>
      <c r="N22" s="117" t="s">
        <v>36</v>
      </c>
      <c r="O22" s="118"/>
      <c r="P22" s="119">
        <v>2.71</v>
      </c>
      <c r="Q22" s="119">
        <v>1.81</v>
      </c>
      <c r="R22" s="119">
        <v>2.71</v>
      </c>
      <c r="S22" s="119"/>
      <c r="T22" s="119">
        <v>1.81</v>
      </c>
      <c r="U22" s="119"/>
      <c r="V22" s="119">
        <v>1.81</v>
      </c>
      <c r="W22" s="167"/>
    </row>
    <row r="23" spans="1:23" ht="31.5" x14ac:dyDescent="0.25">
      <c r="A23" s="120" t="s">
        <v>37</v>
      </c>
      <c r="B23" s="121" t="s">
        <v>28</v>
      </c>
      <c r="C23" s="121">
        <v>3</v>
      </c>
      <c r="D23" s="121">
        <v>3</v>
      </c>
      <c r="E23" s="121">
        <v>3</v>
      </c>
      <c r="F23" s="121">
        <v>3</v>
      </c>
      <c r="G23" s="121">
        <v>2</v>
      </c>
      <c r="H23" s="121">
        <v>2</v>
      </c>
      <c r="I23" s="121">
        <v>2</v>
      </c>
      <c r="J23" s="121">
        <v>3</v>
      </c>
      <c r="K23" s="167"/>
      <c r="L23" s="167"/>
      <c r="M23" s="120" t="s">
        <v>37</v>
      </c>
      <c r="N23" s="121" t="s">
        <v>28</v>
      </c>
      <c r="O23" s="121">
        <v>2.36</v>
      </c>
      <c r="P23" s="121">
        <v>2.36</v>
      </c>
      <c r="Q23" s="121">
        <v>2.36</v>
      </c>
      <c r="R23" s="121">
        <v>2.36</v>
      </c>
      <c r="S23" s="121">
        <v>1.57</v>
      </c>
      <c r="T23" s="121">
        <v>1.57</v>
      </c>
      <c r="U23" s="121">
        <v>1.57</v>
      </c>
      <c r="V23" s="121">
        <v>2.36</v>
      </c>
      <c r="W23" s="167"/>
    </row>
    <row r="24" spans="1:23" ht="31.5" x14ac:dyDescent="0.25">
      <c r="A24" s="122"/>
      <c r="B24" s="123" t="s">
        <v>29</v>
      </c>
      <c r="C24" s="123">
        <v>3</v>
      </c>
      <c r="D24" s="123">
        <v>3</v>
      </c>
      <c r="E24" s="123">
        <v>2</v>
      </c>
      <c r="F24" s="123">
        <v>2</v>
      </c>
      <c r="G24" s="123">
        <v>2</v>
      </c>
      <c r="H24" s="123"/>
      <c r="I24" s="123"/>
      <c r="J24" s="123">
        <v>2</v>
      </c>
      <c r="K24" s="167"/>
      <c r="L24" s="167"/>
      <c r="M24" s="122"/>
      <c r="N24" s="123" t="s">
        <v>29</v>
      </c>
      <c r="O24" s="124">
        <v>2.04</v>
      </c>
      <c r="P24" s="124">
        <v>2.04</v>
      </c>
      <c r="Q24" s="124">
        <v>1.36</v>
      </c>
      <c r="R24" s="124">
        <v>1.36</v>
      </c>
      <c r="S24" s="124">
        <v>1.36</v>
      </c>
      <c r="T24" s="123"/>
      <c r="U24" s="123"/>
      <c r="V24" s="123">
        <v>1.36</v>
      </c>
      <c r="W24" s="167"/>
    </row>
    <row r="25" spans="1:23" ht="15.75" customHeight="1" x14ac:dyDescent="0.25">
      <c r="A25" s="122"/>
      <c r="B25" s="123" t="s">
        <v>30</v>
      </c>
      <c r="C25" s="123"/>
      <c r="D25" s="123">
        <v>3</v>
      </c>
      <c r="E25" s="123">
        <v>3</v>
      </c>
      <c r="F25" s="123"/>
      <c r="G25" s="123"/>
      <c r="H25" s="123">
        <v>2</v>
      </c>
      <c r="I25" s="123"/>
      <c r="J25" s="123"/>
      <c r="K25" s="167"/>
      <c r="L25" s="167"/>
      <c r="M25" s="122"/>
      <c r="N25" s="123" t="s">
        <v>30</v>
      </c>
      <c r="O25" s="124"/>
      <c r="P25" s="124">
        <v>1.89</v>
      </c>
      <c r="Q25" s="124">
        <v>1.89</v>
      </c>
      <c r="R25" s="123"/>
      <c r="S25" s="123"/>
      <c r="T25" s="123">
        <v>1.26</v>
      </c>
      <c r="U25" s="123"/>
      <c r="V25" s="123"/>
      <c r="W25" s="167"/>
    </row>
    <row r="26" spans="1:23" ht="15.75" customHeight="1" x14ac:dyDescent="0.25">
      <c r="A26" s="122"/>
      <c r="B26" s="123" t="s">
        <v>31</v>
      </c>
      <c r="C26" s="123"/>
      <c r="D26" s="123">
        <v>3</v>
      </c>
      <c r="E26" s="123">
        <v>2</v>
      </c>
      <c r="F26" s="123"/>
      <c r="G26" s="123"/>
      <c r="H26" s="123"/>
      <c r="I26" s="123"/>
      <c r="J26" s="123">
        <v>2</v>
      </c>
      <c r="K26" s="167"/>
      <c r="L26" s="167"/>
      <c r="M26" s="122"/>
      <c r="N26" s="123" t="s">
        <v>31</v>
      </c>
      <c r="O26" s="123"/>
      <c r="P26" s="123">
        <v>1.93</v>
      </c>
      <c r="Q26" s="123">
        <v>1.29</v>
      </c>
      <c r="R26" s="123"/>
      <c r="S26" s="123"/>
      <c r="T26" s="123"/>
      <c r="U26" s="123"/>
      <c r="V26" s="123">
        <v>1.29</v>
      </c>
      <c r="W26" s="167"/>
    </row>
    <row r="27" spans="1:23" ht="15.75" customHeight="1" x14ac:dyDescent="0.25">
      <c r="A27" s="122"/>
      <c r="B27" s="123" t="s">
        <v>32</v>
      </c>
      <c r="C27" s="123"/>
      <c r="D27" s="123">
        <v>3</v>
      </c>
      <c r="E27" s="123">
        <v>2</v>
      </c>
      <c r="F27" s="123">
        <v>2</v>
      </c>
      <c r="G27" s="123"/>
      <c r="H27" s="123"/>
      <c r="I27" s="123">
        <v>2</v>
      </c>
      <c r="J27" s="123">
        <v>3</v>
      </c>
      <c r="K27" s="167"/>
      <c r="L27" s="167"/>
      <c r="M27" s="122"/>
      <c r="N27" s="123" t="s">
        <v>32</v>
      </c>
      <c r="O27" s="123"/>
      <c r="P27" s="123">
        <v>2.86</v>
      </c>
      <c r="Q27" s="123">
        <v>1.9</v>
      </c>
      <c r="R27" s="123">
        <v>1.9</v>
      </c>
      <c r="S27" s="123"/>
      <c r="T27" s="123"/>
      <c r="U27" s="123">
        <v>1.9</v>
      </c>
      <c r="V27" s="123">
        <v>2.86</v>
      </c>
      <c r="W27" s="167"/>
    </row>
    <row r="28" spans="1:23" ht="15.75" customHeight="1" x14ac:dyDescent="0.25">
      <c r="A28" s="122"/>
      <c r="B28" s="123" t="s">
        <v>33</v>
      </c>
      <c r="C28" s="123">
        <v>3</v>
      </c>
      <c r="D28" s="123"/>
      <c r="E28" s="123">
        <v>2</v>
      </c>
      <c r="F28" s="123">
        <v>2</v>
      </c>
      <c r="G28" s="123"/>
      <c r="H28" s="123"/>
      <c r="I28" s="123"/>
      <c r="J28" s="123">
        <v>3</v>
      </c>
      <c r="K28" s="167"/>
      <c r="L28" s="167"/>
      <c r="M28" s="122"/>
      <c r="N28" s="123" t="s">
        <v>33</v>
      </c>
      <c r="O28" s="123">
        <v>2.46</v>
      </c>
      <c r="P28" s="123"/>
      <c r="Q28" s="123">
        <v>1.64</v>
      </c>
      <c r="R28" s="123">
        <v>1.64</v>
      </c>
      <c r="S28" s="123"/>
      <c r="T28" s="123"/>
      <c r="U28" s="123"/>
      <c r="V28" s="123">
        <v>2.46</v>
      </c>
      <c r="W28" s="167"/>
    </row>
    <row r="29" spans="1:23" ht="15.75" customHeight="1" x14ac:dyDescent="0.25">
      <c r="A29" s="122"/>
      <c r="B29" s="123" t="s">
        <v>34</v>
      </c>
      <c r="C29" s="123"/>
      <c r="D29" s="123">
        <v>3</v>
      </c>
      <c r="E29" s="123">
        <v>3</v>
      </c>
      <c r="F29" s="123"/>
      <c r="G29" s="123"/>
      <c r="H29" s="123">
        <v>2</v>
      </c>
      <c r="I29" s="123"/>
      <c r="J29" s="123"/>
      <c r="K29" s="167"/>
      <c r="L29" s="167"/>
      <c r="M29" s="122"/>
      <c r="N29" s="123" t="s">
        <v>34</v>
      </c>
      <c r="O29" s="123"/>
      <c r="P29" s="124">
        <v>1.86</v>
      </c>
      <c r="Q29" s="124">
        <v>1.86</v>
      </c>
      <c r="R29" s="123"/>
      <c r="S29" s="123"/>
      <c r="T29" s="123">
        <v>1.24</v>
      </c>
      <c r="U29" s="123"/>
      <c r="V29" s="123"/>
      <c r="W29" s="167"/>
    </row>
    <row r="30" spans="1:23" ht="31.5" x14ac:dyDescent="0.25">
      <c r="A30" s="122"/>
      <c r="B30" s="123" t="s">
        <v>35</v>
      </c>
      <c r="C30" s="123"/>
      <c r="D30" s="123">
        <v>3</v>
      </c>
      <c r="E30" s="123"/>
      <c r="F30" s="123">
        <v>3</v>
      </c>
      <c r="G30" s="123">
        <v>2</v>
      </c>
      <c r="H30" s="123"/>
      <c r="I30" s="123">
        <v>2</v>
      </c>
      <c r="J30" s="123">
        <v>2</v>
      </c>
      <c r="K30" s="167"/>
      <c r="L30" s="167"/>
      <c r="M30" s="122"/>
      <c r="N30" s="123" t="s">
        <v>35</v>
      </c>
      <c r="O30" s="123"/>
      <c r="P30" s="123">
        <v>2.14</v>
      </c>
      <c r="Q30" s="123"/>
      <c r="R30" s="123">
        <v>2.14</v>
      </c>
      <c r="S30" s="123">
        <v>1.43</v>
      </c>
      <c r="T30" s="123"/>
      <c r="U30" s="123">
        <v>1.43</v>
      </c>
      <c r="V30" s="123">
        <v>1.43</v>
      </c>
      <c r="W30" s="167"/>
    </row>
    <row r="31" spans="1:23" ht="15.75" customHeight="1" x14ac:dyDescent="0.25">
      <c r="A31" s="125"/>
      <c r="B31" s="126" t="s">
        <v>36</v>
      </c>
      <c r="C31" s="126"/>
      <c r="D31" s="126">
        <v>3</v>
      </c>
      <c r="E31" s="126">
        <v>2</v>
      </c>
      <c r="F31" s="126">
        <v>3</v>
      </c>
      <c r="G31" s="126"/>
      <c r="H31" s="126">
        <v>2</v>
      </c>
      <c r="I31" s="126"/>
      <c r="J31" s="126">
        <v>2</v>
      </c>
      <c r="K31" s="167"/>
      <c r="L31" s="167"/>
      <c r="M31" s="125"/>
      <c r="N31" s="126" t="s">
        <v>36</v>
      </c>
      <c r="O31" s="126"/>
      <c r="P31" s="126">
        <v>2.61</v>
      </c>
      <c r="Q31" s="126">
        <v>1.74</v>
      </c>
      <c r="R31" s="126">
        <v>2.61</v>
      </c>
      <c r="S31" s="126"/>
      <c r="T31" s="126">
        <v>1.74</v>
      </c>
      <c r="U31" s="126"/>
      <c r="V31" s="126">
        <v>1.74</v>
      </c>
      <c r="W31" s="167"/>
    </row>
    <row r="32" spans="1:23" ht="31.5" x14ac:dyDescent="0.25">
      <c r="A32" s="105" t="s">
        <v>38</v>
      </c>
      <c r="B32" s="106" t="s">
        <v>28</v>
      </c>
      <c r="C32" s="107">
        <v>3</v>
      </c>
      <c r="D32" s="107">
        <v>3</v>
      </c>
      <c r="E32" s="107">
        <v>3</v>
      </c>
      <c r="F32" s="107">
        <v>3</v>
      </c>
      <c r="G32" s="107">
        <v>2</v>
      </c>
      <c r="H32" s="107">
        <v>2</v>
      </c>
      <c r="I32" s="107">
        <v>2</v>
      </c>
      <c r="J32" s="107">
        <v>3</v>
      </c>
      <c r="K32" s="167"/>
      <c r="L32" s="167"/>
      <c r="M32" s="105" t="s">
        <v>38</v>
      </c>
      <c r="N32" s="106" t="s">
        <v>28</v>
      </c>
      <c r="O32" s="107">
        <v>2.46</v>
      </c>
      <c r="P32" s="107">
        <v>2.46</v>
      </c>
      <c r="Q32" s="107">
        <v>2.46</v>
      </c>
      <c r="R32" s="107">
        <v>2.46</v>
      </c>
      <c r="S32" s="107">
        <v>1.64</v>
      </c>
      <c r="T32" s="107">
        <v>1.64</v>
      </c>
      <c r="U32" s="107">
        <v>1.64</v>
      </c>
      <c r="V32" s="107">
        <v>2.46</v>
      </c>
      <c r="W32" s="167"/>
    </row>
    <row r="33" spans="1:23" ht="31.5" x14ac:dyDescent="0.25">
      <c r="A33" s="110"/>
      <c r="B33" s="111" t="s">
        <v>29</v>
      </c>
      <c r="C33" s="112">
        <v>3</v>
      </c>
      <c r="D33" s="112">
        <v>3</v>
      </c>
      <c r="E33" s="112">
        <v>3</v>
      </c>
      <c r="F33" s="112"/>
      <c r="G33" s="112">
        <v>2</v>
      </c>
      <c r="H33" s="112">
        <v>2</v>
      </c>
      <c r="I33" s="112"/>
      <c r="J33" s="112">
        <v>2</v>
      </c>
      <c r="K33" s="167"/>
      <c r="L33" s="167"/>
      <c r="M33" s="110"/>
      <c r="N33" s="111" t="s">
        <v>29</v>
      </c>
      <c r="O33" s="112">
        <v>2.08</v>
      </c>
      <c r="P33" s="112">
        <v>2.08</v>
      </c>
      <c r="Q33" s="112">
        <v>2.08</v>
      </c>
      <c r="R33" s="112"/>
      <c r="S33" s="112">
        <v>1.38</v>
      </c>
      <c r="T33" s="112">
        <v>1.38</v>
      </c>
      <c r="U33" s="112"/>
      <c r="V33" s="112">
        <v>1.38</v>
      </c>
      <c r="W33" s="167"/>
    </row>
    <row r="34" spans="1:23" ht="15.75" customHeight="1" x14ac:dyDescent="0.25">
      <c r="A34" s="110"/>
      <c r="B34" s="111" t="s">
        <v>30</v>
      </c>
      <c r="C34" s="112"/>
      <c r="D34" s="112">
        <v>3</v>
      </c>
      <c r="E34" s="112">
        <v>3</v>
      </c>
      <c r="F34" s="112"/>
      <c r="G34" s="112"/>
      <c r="H34" s="112">
        <v>2</v>
      </c>
      <c r="I34" s="112"/>
      <c r="J34" s="112"/>
      <c r="K34" s="167"/>
      <c r="L34" s="167"/>
      <c r="M34" s="110"/>
      <c r="N34" s="111" t="s">
        <v>30</v>
      </c>
      <c r="O34" s="112"/>
      <c r="P34" s="112">
        <v>1.62</v>
      </c>
      <c r="Q34" s="112">
        <v>1.62</v>
      </c>
      <c r="R34" s="112"/>
      <c r="S34" s="112"/>
      <c r="T34" s="112">
        <v>1.08</v>
      </c>
      <c r="U34" s="112"/>
      <c r="V34" s="112"/>
      <c r="W34" s="167"/>
    </row>
    <row r="35" spans="1:23" ht="15.75" customHeight="1" x14ac:dyDescent="0.25">
      <c r="A35" s="110"/>
      <c r="B35" s="111" t="s">
        <v>31</v>
      </c>
      <c r="C35" s="112"/>
      <c r="D35" s="112">
        <v>3</v>
      </c>
      <c r="E35" s="112">
        <v>2</v>
      </c>
      <c r="F35" s="112"/>
      <c r="G35" s="112"/>
      <c r="H35" s="112"/>
      <c r="I35" s="112"/>
      <c r="J35" s="112">
        <v>2</v>
      </c>
      <c r="K35" s="167"/>
      <c r="L35" s="167"/>
      <c r="M35" s="110"/>
      <c r="N35" s="111" t="s">
        <v>31</v>
      </c>
      <c r="O35" s="112"/>
      <c r="P35" s="112">
        <v>2.85</v>
      </c>
      <c r="Q35" s="112">
        <v>1.9</v>
      </c>
      <c r="R35" s="112"/>
      <c r="S35" s="112"/>
      <c r="T35" s="112"/>
      <c r="U35" s="112"/>
      <c r="V35" s="112">
        <v>1.9</v>
      </c>
      <c r="W35" s="167"/>
    </row>
    <row r="36" spans="1:23" ht="15.75" customHeight="1" x14ac:dyDescent="0.25">
      <c r="A36" s="110"/>
      <c r="B36" s="111" t="s">
        <v>32</v>
      </c>
      <c r="C36" s="112"/>
      <c r="D36" s="112">
        <v>3</v>
      </c>
      <c r="E36" s="112">
        <v>2</v>
      </c>
      <c r="F36" s="112">
        <v>2</v>
      </c>
      <c r="G36" s="112"/>
      <c r="H36" s="112"/>
      <c r="I36" s="112">
        <v>2</v>
      </c>
      <c r="J36" s="112">
        <v>3</v>
      </c>
      <c r="K36" s="167"/>
      <c r="L36" s="167"/>
      <c r="M36" s="110"/>
      <c r="N36" s="111" t="s">
        <v>32</v>
      </c>
      <c r="O36" s="159"/>
      <c r="P36" s="160">
        <v>2.77</v>
      </c>
      <c r="Q36" s="160">
        <v>1.85</v>
      </c>
      <c r="R36" s="160">
        <v>1.85</v>
      </c>
      <c r="S36" s="160"/>
      <c r="T36" s="160"/>
      <c r="U36" s="160">
        <v>1.85</v>
      </c>
      <c r="V36" s="160">
        <v>2.77</v>
      </c>
      <c r="W36" s="167"/>
    </row>
    <row r="37" spans="1:23" ht="15.75" x14ac:dyDescent="0.25">
      <c r="A37" s="110"/>
      <c r="B37" s="111" t="s">
        <v>33</v>
      </c>
      <c r="C37" s="112">
        <v>3</v>
      </c>
      <c r="D37" s="112"/>
      <c r="E37" s="112">
        <v>2</v>
      </c>
      <c r="F37" s="112">
        <v>2</v>
      </c>
      <c r="G37" s="112"/>
      <c r="H37" s="112"/>
      <c r="I37" s="112"/>
      <c r="J37" s="112">
        <v>3</v>
      </c>
      <c r="K37" s="167"/>
      <c r="L37" s="167"/>
      <c r="M37" s="110"/>
      <c r="N37" s="111" t="s">
        <v>33</v>
      </c>
      <c r="O37" s="112">
        <v>2.54</v>
      </c>
      <c r="P37" s="112"/>
      <c r="Q37" s="112">
        <v>1.69</v>
      </c>
      <c r="R37" s="112">
        <v>1.69</v>
      </c>
      <c r="S37" s="112"/>
      <c r="T37" s="112"/>
      <c r="U37" s="112"/>
      <c r="V37" s="112">
        <v>2.54</v>
      </c>
      <c r="W37" s="167"/>
    </row>
    <row r="38" spans="1:23" ht="15.75" x14ac:dyDescent="0.25">
      <c r="A38" s="110"/>
      <c r="B38" s="111" t="s">
        <v>34</v>
      </c>
      <c r="C38" s="112"/>
      <c r="D38" s="112">
        <v>3</v>
      </c>
      <c r="E38" s="112">
        <v>3</v>
      </c>
      <c r="F38" s="112"/>
      <c r="G38" s="112"/>
      <c r="H38" s="112">
        <v>2</v>
      </c>
      <c r="I38" s="112"/>
      <c r="J38" s="112"/>
      <c r="K38" s="167"/>
      <c r="L38" s="167"/>
      <c r="M38" s="110"/>
      <c r="N38" s="111" t="s">
        <v>34</v>
      </c>
      <c r="O38" s="112"/>
      <c r="P38" s="112">
        <v>2.15</v>
      </c>
      <c r="Q38" s="112">
        <v>2.15</v>
      </c>
      <c r="R38" s="112"/>
      <c r="S38" s="112"/>
      <c r="T38" s="112">
        <v>1.44</v>
      </c>
      <c r="U38" s="112"/>
      <c r="V38" s="112"/>
      <c r="W38" s="167"/>
    </row>
    <row r="39" spans="1:23" ht="31.5" x14ac:dyDescent="0.25">
      <c r="A39" s="110"/>
      <c r="B39" s="111" t="s">
        <v>39</v>
      </c>
      <c r="C39" s="112">
        <v>2</v>
      </c>
      <c r="D39" s="112">
        <v>3</v>
      </c>
      <c r="E39" s="112">
        <v>3</v>
      </c>
      <c r="F39" s="112"/>
      <c r="G39" s="112"/>
      <c r="H39" s="112">
        <v>2</v>
      </c>
      <c r="I39" s="112"/>
      <c r="J39" s="112"/>
      <c r="K39" s="167"/>
      <c r="L39" s="167"/>
      <c r="M39" s="110"/>
      <c r="N39" s="111" t="s">
        <v>39</v>
      </c>
      <c r="O39" s="112">
        <v>1.74</v>
      </c>
      <c r="P39" s="112">
        <v>2.62</v>
      </c>
      <c r="Q39" s="112">
        <v>2.61</v>
      </c>
      <c r="R39" s="112"/>
      <c r="S39" s="112"/>
      <c r="T39" s="112">
        <v>1.74</v>
      </c>
      <c r="U39" s="112"/>
      <c r="V39" s="112"/>
      <c r="W39" s="167"/>
    </row>
    <row r="40" spans="1:23" ht="15.75" customHeight="1" x14ac:dyDescent="0.25">
      <c r="A40" s="110"/>
      <c r="B40" s="111" t="s">
        <v>40</v>
      </c>
      <c r="C40" s="112"/>
      <c r="D40" s="112">
        <v>3</v>
      </c>
      <c r="E40" s="112">
        <v>2</v>
      </c>
      <c r="F40" s="112"/>
      <c r="G40" s="112"/>
      <c r="H40" s="112"/>
      <c r="I40" s="112"/>
      <c r="J40" s="112">
        <v>3</v>
      </c>
      <c r="K40" s="167"/>
      <c r="L40" s="167"/>
      <c r="M40" s="110"/>
      <c r="N40" s="111" t="s">
        <v>40</v>
      </c>
      <c r="O40" s="112"/>
      <c r="P40" s="112">
        <v>2.46</v>
      </c>
      <c r="Q40" s="112">
        <v>1.64</v>
      </c>
      <c r="R40" s="112"/>
      <c r="S40" s="112"/>
      <c r="T40" s="112"/>
      <c r="U40" s="112"/>
      <c r="V40" s="112">
        <v>2.46</v>
      </c>
      <c r="W40" s="167"/>
    </row>
    <row r="41" spans="1:23" ht="31.5" x14ac:dyDescent="0.25">
      <c r="A41" s="110"/>
      <c r="B41" s="111" t="s">
        <v>35</v>
      </c>
      <c r="C41" s="112"/>
      <c r="D41" s="112">
        <v>3</v>
      </c>
      <c r="E41" s="112"/>
      <c r="F41" s="112">
        <v>3</v>
      </c>
      <c r="G41" s="112">
        <v>3</v>
      </c>
      <c r="H41" s="112"/>
      <c r="I41" s="112">
        <v>2</v>
      </c>
      <c r="J41" s="112">
        <v>2</v>
      </c>
      <c r="K41" s="167"/>
      <c r="L41" s="167"/>
      <c r="M41" s="110"/>
      <c r="N41" s="111" t="s">
        <v>35</v>
      </c>
      <c r="O41" s="112"/>
      <c r="P41" s="112">
        <v>2.77</v>
      </c>
      <c r="Q41" s="112"/>
      <c r="R41" s="112">
        <v>2.77</v>
      </c>
      <c r="S41" s="112">
        <v>2.77</v>
      </c>
      <c r="T41" s="112"/>
      <c r="U41" s="112">
        <v>1.85</v>
      </c>
      <c r="V41" s="112">
        <v>1.85</v>
      </c>
      <c r="W41" s="167"/>
    </row>
    <row r="42" spans="1:23" ht="15.75" customHeight="1" x14ac:dyDescent="0.25">
      <c r="A42" s="116"/>
      <c r="B42" s="117" t="s">
        <v>36</v>
      </c>
      <c r="C42" s="118">
        <v>2</v>
      </c>
      <c r="D42" s="118">
        <v>3</v>
      </c>
      <c r="E42" s="118">
        <v>2</v>
      </c>
      <c r="F42" s="118">
        <v>3</v>
      </c>
      <c r="G42" s="118"/>
      <c r="H42" s="118">
        <v>3</v>
      </c>
      <c r="I42" s="118"/>
      <c r="J42" s="118">
        <v>2</v>
      </c>
      <c r="K42" s="167"/>
      <c r="L42" s="167"/>
      <c r="M42" s="116"/>
      <c r="N42" s="117" t="s">
        <v>36</v>
      </c>
      <c r="O42" s="118">
        <v>1.85</v>
      </c>
      <c r="P42" s="118">
        <v>2.77</v>
      </c>
      <c r="Q42" s="118">
        <v>1.85</v>
      </c>
      <c r="R42" s="118">
        <v>2.77</v>
      </c>
      <c r="S42" s="118"/>
      <c r="T42" s="118">
        <v>2.77</v>
      </c>
      <c r="U42" s="118"/>
      <c r="V42" s="118">
        <v>1.85</v>
      </c>
      <c r="W42" s="167"/>
    </row>
    <row r="43" spans="1:23" ht="15.75" customHeight="1" x14ac:dyDescent="0.25">
      <c r="A43" s="120" t="s">
        <v>41</v>
      </c>
      <c r="B43" s="121" t="s">
        <v>28</v>
      </c>
      <c r="C43" s="121">
        <v>3</v>
      </c>
      <c r="D43" s="121">
        <v>3</v>
      </c>
      <c r="E43" s="121">
        <v>3</v>
      </c>
      <c r="F43" s="121">
        <v>3</v>
      </c>
      <c r="G43" s="121">
        <v>2</v>
      </c>
      <c r="H43" s="121">
        <v>2</v>
      </c>
      <c r="I43" s="121">
        <v>2</v>
      </c>
      <c r="J43" s="121">
        <v>3</v>
      </c>
      <c r="K43" s="167"/>
      <c r="L43" s="167"/>
      <c r="M43" s="120" t="s">
        <v>41</v>
      </c>
      <c r="N43" s="121" t="s">
        <v>28</v>
      </c>
      <c r="O43" s="121">
        <v>2.13</v>
      </c>
      <c r="P43" s="121">
        <v>2.13</v>
      </c>
      <c r="Q43" s="121">
        <v>2.13</v>
      </c>
      <c r="R43" s="121">
        <v>2.13</v>
      </c>
      <c r="S43" s="127">
        <v>1.42</v>
      </c>
      <c r="T43" s="127">
        <v>1.42</v>
      </c>
      <c r="U43" s="127">
        <v>1.42</v>
      </c>
      <c r="V43" s="127">
        <v>2.13</v>
      </c>
      <c r="W43" s="167"/>
    </row>
    <row r="44" spans="1:23" ht="31.5" x14ac:dyDescent="0.25">
      <c r="A44" s="122"/>
      <c r="B44" s="123" t="s">
        <v>29</v>
      </c>
      <c r="C44" s="123">
        <v>3</v>
      </c>
      <c r="D44" s="123">
        <v>3</v>
      </c>
      <c r="E44" s="123">
        <v>3</v>
      </c>
      <c r="F44" s="123"/>
      <c r="G44" s="123">
        <v>2</v>
      </c>
      <c r="H44" s="123">
        <v>2</v>
      </c>
      <c r="I44" s="123"/>
      <c r="J44" s="123">
        <v>2</v>
      </c>
      <c r="K44" s="167"/>
      <c r="L44" s="167"/>
      <c r="M44" s="122"/>
      <c r="N44" s="123" t="s">
        <v>29</v>
      </c>
      <c r="O44" s="123">
        <v>1.66</v>
      </c>
      <c r="P44" s="123">
        <v>1.66</v>
      </c>
      <c r="Q44" s="123">
        <v>1.66</v>
      </c>
      <c r="R44" s="123"/>
      <c r="S44" s="123">
        <v>1.1100000000000001</v>
      </c>
      <c r="T44" s="123">
        <v>1.1100000000000001</v>
      </c>
      <c r="U44" s="123"/>
      <c r="V44" s="123">
        <v>1.1100000000000001</v>
      </c>
      <c r="W44" s="167"/>
    </row>
    <row r="45" spans="1:23" ht="15.75" customHeight="1" x14ac:dyDescent="0.25">
      <c r="A45" s="122"/>
      <c r="B45" s="123" t="s">
        <v>30</v>
      </c>
      <c r="C45" s="123"/>
      <c r="D45" s="123">
        <v>3</v>
      </c>
      <c r="E45" s="123">
        <v>3</v>
      </c>
      <c r="F45" s="123"/>
      <c r="G45" s="123"/>
      <c r="H45" s="123">
        <v>2</v>
      </c>
      <c r="I45" s="123"/>
      <c r="J45" s="123"/>
      <c r="K45" s="167"/>
      <c r="L45" s="167"/>
      <c r="M45" s="122"/>
      <c r="N45" s="123" t="s">
        <v>30</v>
      </c>
      <c r="O45" s="123"/>
      <c r="P45" s="123">
        <v>2.5299999999999998</v>
      </c>
      <c r="Q45" s="123">
        <v>2.5299999999999998</v>
      </c>
      <c r="R45" s="123"/>
      <c r="S45" s="123"/>
      <c r="T45" s="123">
        <v>1.68</v>
      </c>
      <c r="U45" s="123"/>
      <c r="V45" s="123"/>
      <c r="W45" s="167"/>
    </row>
    <row r="46" spans="1:23" ht="15.75" customHeight="1" x14ac:dyDescent="0.25">
      <c r="A46" s="122"/>
      <c r="B46" s="123" t="s">
        <v>31</v>
      </c>
      <c r="C46" s="123"/>
      <c r="D46" s="123">
        <v>3</v>
      </c>
      <c r="E46" s="123">
        <v>2</v>
      </c>
      <c r="F46" s="123"/>
      <c r="G46" s="123"/>
      <c r="H46" s="123"/>
      <c r="I46" s="123"/>
      <c r="J46" s="123">
        <v>2</v>
      </c>
      <c r="K46" s="167"/>
      <c r="L46" s="167"/>
      <c r="M46" s="122"/>
      <c r="N46" s="123" t="s">
        <v>31</v>
      </c>
      <c r="O46" s="123"/>
      <c r="P46" s="123">
        <v>2.61</v>
      </c>
      <c r="Q46" s="123">
        <v>1.74</v>
      </c>
      <c r="R46" s="123"/>
      <c r="S46" s="123"/>
      <c r="T46" s="123"/>
      <c r="U46" s="123"/>
      <c r="V46" s="123">
        <v>1.74</v>
      </c>
      <c r="W46" s="167"/>
    </row>
    <row r="47" spans="1:23" ht="31.5" x14ac:dyDescent="0.25">
      <c r="A47" s="122"/>
      <c r="B47" s="123" t="s">
        <v>39</v>
      </c>
      <c r="C47" s="123">
        <v>3</v>
      </c>
      <c r="D47" s="123">
        <v>3</v>
      </c>
      <c r="E47" s="123">
        <v>3</v>
      </c>
      <c r="F47" s="123"/>
      <c r="G47" s="123"/>
      <c r="H47" s="123">
        <v>2</v>
      </c>
      <c r="I47" s="123"/>
      <c r="J47" s="123"/>
      <c r="K47" s="167"/>
      <c r="L47" s="167"/>
      <c r="M47" s="122"/>
      <c r="N47" s="123" t="s">
        <v>39</v>
      </c>
      <c r="O47" s="123">
        <v>2.68</v>
      </c>
      <c r="P47" s="123">
        <v>2.68</v>
      </c>
      <c r="Q47" s="123">
        <v>2.68</v>
      </c>
      <c r="R47" s="123"/>
      <c r="S47" s="123"/>
      <c r="T47" s="123">
        <v>1.79</v>
      </c>
      <c r="U47" s="123"/>
      <c r="V47" s="123"/>
      <c r="W47" s="167"/>
    </row>
    <row r="48" spans="1:23" ht="15.75" customHeight="1" x14ac:dyDescent="0.25">
      <c r="A48" s="122"/>
      <c r="B48" s="123" t="s">
        <v>32</v>
      </c>
      <c r="C48" s="123"/>
      <c r="D48" s="123">
        <v>3</v>
      </c>
      <c r="E48" s="123">
        <v>2</v>
      </c>
      <c r="F48" s="123">
        <v>2</v>
      </c>
      <c r="G48" s="123"/>
      <c r="H48" s="123"/>
      <c r="I48" s="123">
        <v>2</v>
      </c>
      <c r="J48" s="123">
        <v>3</v>
      </c>
      <c r="K48" s="167"/>
      <c r="L48" s="167"/>
      <c r="M48" s="122"/>
      <c r="N48" s="123" t="s">
        <v>32</v>
      </c>
      <c r="O48" s="123"/>
      <c r="P48" s="123">
        <v>2.76</v>
      </c>
      <c r="Q48" s="123">
        <v>1.84</v>
      </c>
      <c r="R48" s="123">
        <v>1.84</v>
      </c>
      <c r="S48" s="123"/>
      <c r="T48" s="123"/>
      <c r="U48" s="123">
        <v>1.84</v>
      </c>
      <c r="V48" s="123">
        <v>2.76</v>
      </c>
      <c r="W48" s="167"/>
    </row>
    <row r="49" spans="1:23" ht="15.75" customHeight="1" x14ac:dyDescent="0.25">
      <c r="A49" s="122"/>
      <c r="B49" s="123" t="s">
        <v>40</v>
      </c>
      <c r="C49" s="123"/>
      <c r="D49" s="123">
        <v>3</v>
      </c>
      <c r="E49" s="123">
        <v>2</v>
      </c>
      <c r="F49" s="123"/>
      <c r="G49" s="123"/>
      <c r="H49" s="123"/>
      <c r="I49" s="123"/>
      <c r="J49" s="123">
        <v>3</v>
      </c>
      <c r="K49" s="167"/>
      <c r="L49" s="167"/>
      <c r="M49" s="122"/>
      <c r="N49" s="123" t="s">
        <v>40</v>
      </c>
      <c r="O49" s="123"/>
      <c r="P49" s="123">
        <v>2.92</v>
      </c>
      <c r="Q49" s="123">
        <v>1.95</v>
      </c>
      <c r="R49" s="123"/>
      <c r="S49" s="123"/>
      <c r="T49" s="123"/>
      <c r="U49" s="123"/>
      <c r="V49" s="123">
        <v>2.92</v>
      </c>
      <c r="W49" s="167"/>
    </row>
    <row r="50" spans="1:23" ht="15.75" customHeight="1" x14ac:dyDescent="0.25">
      <c r="A50" s="122"/>
      <c r="B50" s="123" t="s">
        <v>34</v>
      </c>
      <c r="C50" s="123"/>
      <c r="D50" s="123">
        <v>3</v>
      </c>
      <c r="E50" s="123">
        <v>3</v>
      </c>
      <c r="F50" s="123"/>
      <c r="G50" s="123"/>
      <c r="H50" s="123">
        <v>2</v>
      </c>
      <c r="I50" s="123"/>
      <c r="J50" s="123"/>
      <c r="K50" s="167"/>
      <c r="L50" s="167"/>
      <c r="M50" s="122"/>
      <c r="N50" s="123" t="s">
        <v>34</v>
      </c>
      <c r="O50" s="123"/>
      <c r="P50" s="123">
        <v>2.0499999999999998</v>
      </c>
      <c r="Q50" s="123">
        <v>2.0499999999999998</v>
      </c>
      <c r="R50" s="123"/>
      <c r="S50" s="123"/>
      <c r="T50" s="123">
        <v>1.37</v>
      </c>
      <c r="U50" s="123"/>
      <c r="V50" s="123"/>
      <c r="W50" s="167"/>
    </row>
    <row r="51" spans="1:23" ht="31.5" x14ac:dyDescent="0.25">
      <c r="A51" s="122"/>
      <c r="B51" s="123" t="s">
        <v>35</v>
      </c>
      <c r="C51" s="123"/>
      <c r="D51" s="123">
        <v>3</v>
      </c>
      <c r="E51" s="123"/>
      <c r="F51" s="123">
        <v>3</v>
      </c>
      <c r="G51" s="123">
        <v>3</v>
      </c>
      <c r="H51" s="123"/>
      <c r="I51" s="123">
        <v>2</v>
      </c>
      <c r="J51" s="123">
        <v>2</v>
      </c>
      <c r="K51" s="167"/>
      <c r="L51" s="167"/>
      <c r="M51" s="122"/>
      <c r="N51" s="123" t="s">
        <v>35</v>
      </c>
      <c r="O51" s="123"/>
      <c r="P51" s="123">
        <v>3</v>
      </c>
      <c r="Q51" s="123"/>
      <c r="R51" s="123">
        <v>3</v>
      </c>
      <c r="S51" s="123">
        <v>3</v>
      </c>
      <c r="T51" s="123"/>
      <c r="U51" s="123">
        <v>2</v>
      </c>
      <c r="V51" s="123">
        <v>2</v>
      </c>
      <c r="W51" s="167"/>
    </row>
    <row r="52" spans="1:23" ht="15.75" customHeight="1" x14ac:dyDescent="0.25">
      <c r="A52" s="125"/>
      <c r="B52" s="126" t="s">
        <v>36</v>
      </c>
      <c r="C52" s="126">
        <v>2</v>
      </c>
      <c r="D52" s="126">
        <v>3</v>
      </c>
      <c r="E52" s="126">
        <v>2</v>
      </c>
      <c r="F52" s="126">
        <v>3</v>
      </c>
      <c r="G52" s="126"/>
      <c r="H52" s="126">
        <v>3</v>
      </c>
      <c r="I52" s="126"/>
      <c r="J52" s="126">
        <v>2</v>
      </c>
      <c r="K52" s="167"/>
      <c r="L52" s="167"/>
      <c r="M52" s="125"/>
      <c r="N52" s="126" t="s">
        <v>36</v>
      </c>
      <c r="O52" s="126">
        <v>1.89</v>
      </c>
      <c r="P52" s="126">
        <v>2.84</v>
      </c>
      <c r="Q52" s="126">
        <v>1.89</v>
      </c>
      <c r="R52" s="126">
        <v>2.84</v>
      </c>
      <c r="S52" s="126"/>
      <c r="T52" s="126">
        <v>2.84</v>
      </c>
      <c r="U52" s="126"/>
      <c r="V52" s="126">
        <v>1.89</v>
      </c>
      <c r="W52" s="167"/>
    </row>
    <row r="53" spans="1:23" ht="15.75" customHeight="1" x14ac:dyDescent="0.25">
      <c r="A53" s="105" t="s">
        <v>42</v>
      </c>
      <c r="B53" s="106" t="s">
        <v>28</v>
      </c>
      <c r="C53" s="107">
        <v>3</v>
      </c>
      <c r="D53" s="107">
        <v>3</v>
      </c>
      <c r="E53" s="107">
        <v>3</v>
      </c>
      <c r="F53" s="107">
        <v>3</v>
      </c>
      <c r="G53" s="107">
        <v>2</v>
      </c>
      <c r="H53" s="107">
        <v>2</v>
      </c>
      <c r="I53" s="107">
        <v>2</v>
      </c>
      <c r="J53" s="107">
        <v>3</v>
      </c>
      <c r="K53" s="167"/>
      <c r="L53" s="167"/>
      <c r="M53" s="105" t="s">
        <v>42</v>
      </c>
      <c r="N53" s="106" t="s">
        <v>28</v>
      </c>
      <c r="O53" s="107">
        <v>2.4900000000000002</v>
      </c>
      <c r="P53" s="107">
        <v>2.4900000000000002</v>
      </c>
      <c r="Q53" s="107">
        <v>2.4900000000000002</v>
      </c>
      <c r="R53" s="107">
        <v>2.4900000000000002</v>
      </c>
      <c r="S53" s="107">
        <v>1.78</v>
      </c>
      <c r="T53" s="107">
        <v>1.78</v>
      </c>
      <c r="U53" s="107">
        <v>1.78</v>
      </c>
      <c r="V53" s="107">
        <v>2.4900000000000002</v>
      </c>
      <c r="W53" s="167"/>
    </row>
    <row r="54" spans="1:23" ht="31.5" x14ac:dyDescent="0.25">
      <c r="A54" s="110"/>
      <c r="B54" s="111" t="s">
        <v>29</v>
      </c>
      <c r="C54" s="112">
        <v>3</v>
      </c>
      <c r="D54" s="112">
        <v>3</v>
      </c>
      <c r="E54" s="112">
        <v>3</v>
      </c>
      <c r="F54" s="112"/>
      <c r="G54" s="112">
        <v>2</v>
      </c>
      <c r="H54" s="112">
        <v>2</v>
      </c>
      <c r="I54" s="112"/>
      <c r="J54" s="112">
        <v>2</v>
      </c>
      <c r="K54" s="167"/>
      <c r="L54" s="167"/>
      <c r="M54" s="110"/>
      <c r="N54" s="111" t="s">
        <v>29</v>
      </c>
      <c r="O54" s="112">
        <v>2.66</v>
      </c>
      <c r="P54" s="112">
        <v>2.66</v>
      </c>
      <c r="Q54" s="112">
        <v>2.66</v>
      </c>
      <c r="R54" s="112"/>
      <c r="S54" s="112">
        <v>1.78</v>
      </c>
      <c r="T54" s="112">
        <v>1.78</v>
      </c>
      <c r="U54" s="112"/>
      <c r="V54" s="112">
        <v>1.78</v>
      </c>
      <c r="W54" s="167"/>
    </row>
    <row r="55" spans="1:23" ht="15.75" customHeight="1" x14ac:dyDescent="0.25">
      <c r="A55" s="110"/>
      <c r="B55" s="111" t="s">
        <v>30</v>
      </c>
      <c r="C55" s="112"/>
      <c r="D55" s="112">
        <v>3</v>
      </c>
      <c r="E55" s="112">
        <v>3</v>
      </c>
      <c r="F55" s="112"/>
      <c r="G55" s="112"/>
      <c r="H55" s="112">
        <v>2</v>
      </c>
      <c r="I55" s="112"/>
      <c r="J55" s="112"/>
      <c r="K55" s="167"/>
      <c r="L55" s="167"/>
      <c r="M55" s="110"/>
      <c r="N55" s="111" t="s">
        <v>30</v>
      </c>
      <c r="O55" s="112"/>
      <c r="P55" s="112">
        <v>1.55</v>
      </c>
      <c r="Q55" s="112">
        <v>1.55</v>
      </c>
      <c r="R55" s="112"/>
      <c r="S55" s="112"/>
      <c r="T55" s="112">
        <v>1.03</v>
      </c>
      <c r="U55" s="112"/>
      <c r="V55" s="112"/>
      <c r="W55" s="167"/>
    </row>
    <row r="56" spans="1:23" ht="15.75" customHeight="1" x14ac:dyDescent="0.25">
      <c r="A56" s="110"/>
      <c r="B56" s="111" t="s">
        <v>31</v>
      </c>
      <c r="C56" s="112"/>
      <c r="D56" s="112">
        <v>3</v>
      </c>
      <c r="E56" s="112">
        <v>2</v>
      </c>
      <c r="F56" s="112"/>
      <c r="G56" s="112"/>
      <c r="H56" s="112"/>
      <c r="I56" s="112"/>
      <c r="J56" s="112">
        <v>2</v>
      </c>
      <c r="K56" s="167"/>
      <c r="L56" s="167"/>
      <c r="M56" s="110"/>
      <c r="N56" s="111" t="s">
        <v>31</v>
      </c>
      <c r="O56" s="112"/>
      <c r="P56" s="112">
        <v>2.46</v>
      </c>
      <c r="Q56" s="112">
        <v>1.64</v>
      </c>
      <c r="R56" s="112"/>
      <c r="S56" s="112"/>
      <c r="T56" s="112"/>
      <c r="U56" s="112"/>
      <c r="V56" s="112">
        <v>1.64</v>
      </c>
      <c r="W56" s="167"/>
    </row>
    <row r="57" spans="1:23" ht="31.5" x14ac:dyDescent="0.25">
      <c r="A57" s="110"/>
      <c r="B57" s="111" t="s">
        <v>39</v>
      </c>
      <c r="C57" s="112"/>
      <c r="D57" s="112">
        <v>3</v>
      </c>
      <c r="E57" s="112">
        <v>3</v>
      </c>
      <c r="F57" s="112"/>
      <c r="G57" s="112"/>
      <c r="H57" s="112">
        <v>2</v>
      </c>
      <c r="I57" s="112"/>
      <c r="J57" s="112"/>
      <c r="K57" s="167"/>
      <c r="L57" s="167"/>
      <c r="M57" s="110"/>
      <c r="N57" s="111" t="s">
        <v>39</v>
      </c>
      <c r="O57" s="112"/>
      <c r="P57" s="112">
        <v>2.8</v>
      </c>
      <c r="Q57" s="112">
        <v>2.8</v>
      </c>
      <c r="R57" s="112"/>
      <c r="S57" s="112"/>
      <c r="T57" s="112">
        <v>1.87</v>
      </c>
      <c r="U57" s="112"/>
      <c r="V57" s="112"/>
      <c r="W57" s="167"/>
    </row>
    <row r="58" spans="1:23" ht="15.75" customHeight="1" x14ac:dyDescent="0.25">
      <c r="A58" s="110"/>
      <c r="B58" s="111" t="s">
        <v>32</v>
      </c>
      <c r="C58" s="112"/>
      <c r="D58" s="112">
        <v>3</v>
      </c>
      <c r="E58" s="112">
        <v>2</v>
      </c>
      <c r="F58" s="112">
        <v>2</v>
      </c>
      <c r="G58" s="112"/>
      <c r="H58" s="112"/>
      <c r="I58" s="112">
        <v>2</v>
      </c>
      <c r="J58" s="112">
        <v>3</v>
      </c>
      <c r="K58" s="167"/>
      <c r="L58" s="167"/>
      <c r="M58" s="110"/>
      <c r="N58" s="111" t="s">
        <v>32</v>
      </c>
      <c r="O58" s="112"/>
      <c r="P58" s="112">
        <v>1.65</v>
      </c>
      <c r="Q58" s="112">
        <v>1.1000000000000001</v>
      </c>
      <c r="R58" s="112">
        <v>1.1000000000000001</v>
      </c>
      <c r="S58" s="112"/>
      <c r="T58" s="112"/>
      <c r="U58" s="112">
        <v>1.1000000000000001</v>
      </c>
      <c r="V58" s="112">
        <v>1.65</v>
      </c>
      <c r="W58" s="167"/>
    </row>
    <row r="59" spans="1:23" ht="15.75" customHeight="1" x14ac:dyDescent="0.25">
      <c r="A59" s="110"/>
      <c r="B59" s="111" t="s">
        <v>40</v>
      </c>
      <c r="C59" s="112"/>
      <c r="D59" s="112">
        <v>3</v>
      </c>
      <c r="E59" s="112">
        <v>2</v>
      </c>
      <c r="F59" s="112"/>
      <c r="G59" s="112"/>
      <c r="H59" s="112"/>
      <c r="I59" s="112"/>
      <c r="J59" s="112">
        <v>3</v>
      </c>
      <c r="K59" s="167"/>
      <c r="L59" s="167"/>
      <c r="M59" s="110"/>
      <c r="N59" s="111" t="s">
        <v>40</v>
      </c>
      <c r="O59" s="112"/>
      <c r="P59" s="112">
        <v>2.93</v>
      </c>
      <c r="Q59" s="112">
        <v>1.96</v>
      </c>
      <c r="R59" s="112"/>
      <c r="S59" s="112"/>
      <c r="T59" s="112"/>
      <c r="U59" s="112"/>
      <c r="V59" s="112">
        <v>2.93</v>
      </c>
      <c r="W59" s="167"/>
    </row>
    <row r="60" spans="1:23" ht="15.75" customHeight="1" x14ac:dyDescent="0.25">
      <c r="A60" s="110"/>
      <c r="B60" s="111" t="s">
        <v>34</v>
      </c>
      <c r="C60" s="112"/>
      <c r="D60" s="112">
        <v>3</v>
      </c>
      <c r="E60" s="112">
        <v>3</v>
      </c>
      <c r="F60" s="112"/>
      <c r="G60" s="112"/>
      <c r="H60" s="112">
        <v>2</v>
      </c>
      <c r="I60" s="112"/>
      <c r="J60" s="112"/>
      <c r="K60" s="167"/>
      <c r="L60" s="167"/>
      <c r="M60" s="110"/>
      <c r="N60" s="111" t="s">
        <v>34</v>
      </c>
      <c r="O60" s="112"/>
      <c r="P60" s="112">
        <v>2.4300000000000002</v>
      </c>
      <c r="Q60" s="112">
        <v>2.4300000000000002</v>
      </c>
      <c r="R60" s="112"/>
      <c r="S60" s="112"/>
      <c r="T60" s="112">
        <v>1.62</v>
      </c>
      <c r="U60" s="112"/>
      <c r="V60" s="112"/>
      <c r="W60" s="167"/>
    </row>
    <row r="61" spans="1:23" ht="31.5" x14ac:dyDescent="0.25">
      <c r="A61" s="110"/>
      <c r="B61" s="111" t="s">
        <v>35</v>
      </c>
      <c r="C61" s="112"/>
      <c r="D61" s="112">
        <v>3</v>
      </c>
      <c r="E61" s="112"/>
      <c r="F61" s="112">
        <v>3</v>
      </c>
      <c r="G61" s="112">
        <v>3</v>
      </c>
      <c r="H61" s="112"/>
      <c r="I61" s="112">
        <v>2</v>
      </c>
      <c r="J61" s="112">
        <v>2</v>
      </c>
      <c r="K61" s="167"/>
      <c r="L61" s="167"/>
      <c r="M61" s="110"/>
      <c r="N61" s="111" t="s">
        <v>35</v>
      </c>
      <c r="O61" s="112"/>
      <c r="P61" s="112">
        <v>3</v>
      </c>
      <c r="Q61" s="112"/>
      <c r="R61" s="112">
        <v>3</v>
      </c>
      <c r="S61" s="112">
        <v>3</v>
      </c>
      <c r="T61" s="112"/>
      <c r="U61" s="112">
        <v>2</v>
      </c>
      <c r="V61" s="112">
        <v>2</v>
      </c>
      <c r="W61" s="167"/>
    </row>
    <row r="62" spans="1:23" ht="15.75" customHeight="1" x14ac:dyDescent="0.25">
      <c r="A62" s="116"/>
      <c r="B62" s="117" t="s">
        <v>36</v>
      </c>
      <c r="C62" s="118">
        <v>2</v>
      </c>
      <c r="D62" s="118">
        <v>3</v>
      </c>
      <c r="E62" s="118">
        <v>2</v>
      </c>
      <c r="F62" s="118">
        <v>3</v>
      </c>
      <c r="G62" s="118"/>
      <c r="H62" s="118">
        <v>3</v>
      </c>
      <c r="I62" s="118"/>
      <c r="J62" s="118">
        <v>2</v>
      </c>
      <c r="K62" s="167"/>
      <c r="L62" s="167"/>
      <c r="M62" s="116"/>
      <c r="N62" s="117" t="s">
        <v>36</v>
      </c>
      <c r="O62" s="118">
        <v>1.87</v>
      </c>
      <c r="P62" s="118">
        <v>2.8</v>
      </c>
      <c r="Q62" s="118">
        <v>1.87</v>
      </c>
      <c r="R62" s="118">
        <v>2.8</v>
      </c>
      <c r="S62" s="118"/>
      <c r="T62" s="118">
        <v>2.8</v>
      </c>
      <c r="U62" s="118"/>
      <c r="V62" s="118">
        <v>1.87</v>
      </c>
      <c r="W62" s="167"/>
    </row>
    <row r="63" spans="1:23" ht="15.75" customHeight="1" x14ac:dyDescent="0.25">
      <c r="A63" s="120" t="s">
        <v>43</v>
      </c>
      <c r="B63" s="121" t="s">
        <v>28</v>
      </c>
      <c r="C63" s="121">
        <v>3</v>
      </c>
      <c r="D63" s="121">
        <v>3</v>
      </c>
      <c r="E63" s="121">
        <v>3</v>
      </c>
      <c r="F63" s="121">
        <v>3</v>
      </c>
      <c r="G63" s="121">
        <v>2</v>
      </c>
      <c r="H63" s="121">
        <v>2</v>
      </c>
      <c r="I63" s="121">
        <v>2</v>
      </c>
      <c r="J63" s="121">
        <v>3</v>
      </c>
      <c r="K63" s="167"/>
      <c r="L63" s="167"/>
      <c r="M63" s="120" t="s">
        <v>43</v>
      </c>
      <c r="N63" s="121" t="s">
        <v>28</v>
      </c>
      <c r="O63" s="121">
        <v>2.4</v>
      </c>
      <c r="P63" s="121">
        <v>2.4</v>
      </c>
      <c r="Q63" s="121">
        <v>2.4</v>
      </c>
      <c r="R63" s="121">
        <v>2.4</v>
      </c>
      <c r="S63" s="121">
        <v>1.6</v>
      </c>
      <c r="T63" s="121">
        <v>1.6</v>
      </c>
      <c r="U63" s="121">
        <v>1.6</v>
      </c>
      <c r="V63" s="121">
        <v>2.4</v>
      </c>
      <c r="W63" s="167"/>
    </row>
    <row r="64" spans="1:23" ht="31.5" x14ac:dyDescent="0.25">
      <c r="A64" s="122"/>
      <c r="B64" s="123" t="s">
        <v>29</v>
      </c>
      <c r="C64" s="123">
        <v>3</v>
      </c>
      <c r="D64" s="123">
        <v>3</v>
      </c>
      <c r="E64" s="123">
        <v>3</v>
      </c>
      <c r="F64" s="123"/>
      <c r="G64" s="123">
        <v>2</v>
      </c>
      <c r="H64" s="123">
        <v>2</v>
      </c>
      <c r="I64" s="123"/>
      <c r="J64" s="123">
        <v>2</v>
      </c>
      <c r="K64" s="167"/>
      <c r="L64" s="167"/>
      <c r="M64" s="122"/>
      <c r="N64" s="123" t="s">
        <v>29</v>
      </c>
      <c r="O64" s="123">
        <v>2.79</v>
      </c>
      <c r="P64" s="123">
        <v>2.79</v>
      </c>
      <c r="Q64" s="123">
        <v>2.79</v>
      </c>
      <c r="R64" s="123"/>
      <c r="S64" s="123">
        <v>1.86</v>
      </c>
      <c r="T64" s="123">
        <v>1.86</v>
      </c>
      <c r="U64" s="123"/>
      <c r="V64" s="123">
        <v>1.86</v>
      </c>
      <c r="W64" s="167"/>
    </row>
    <row r="65" spans="1:23" ht="15.75" customHeight="1" x14ac:dyDescent="0.25">
      <c r="A65" s="122"/>
      <c r="B65" s="123" t="s">
        <v>30</v>
      </c>
      <c r="C65" s="123"/>
      <c r="D65" s="123">
        <v>3</v>
      </c>
      <c r="E65" s="123">
        <v>3</v>
      </c>
      <c r="F65" s="123"/>
      <c r="G65" s="123"/>
      <c r="H65" s="123">
        <v>2</v>
      </c>
      <c r="I65" s="123"/>
      <c r="J65" s="123"/>
      <c r="K65" s="167"/>
      <c r="L65" s="167"/>
      <c r="M65" s="122"/>
      <c r="N65" s="123" t="s">
        <v>30</v>
      </c>
      <c r="O65" s="123"/>
      <c r="P65" s="123">
        <v>2.79</v>
      </c>
      <c r="Q65" s="123">
        <v>2.79</v>
      </c>
      <c r="R65" s="123"/>
      <c r="S65" s="123"/>
      <c r="T65" s="123">
        <v>1.86</v>
      </c>
      <c r="U65" s="123"/>
      <c r="V65" s="123"/>
      <c r="W65" s="167"/>
    </row>
    <row r="66" spans="1:23" ht="15.75" customHeight="1" x14ac:dyDescent="0.25">
      <c r="A66" s="122"/>
      <c r="B66" s="123" t="s">
        <v>31</v>
      </c>
      <c r="C66" s="123"/>
      <c r="D66" s="123">
        <v>3</v>
      </c>
      <c r="E66" s="123">
        <v>2</v>
      </c>
      <c r="F66" s="123"/>
      <c r="G66" s="123"/>
      <c r="H66" s="123"/>
      <c r="I66" s="123"/>
      <c r="J66" s="123">
        <v>2</v>
      </c>
      <c r="K66" s="167"/>
      <c r="L66" s="167"/>
      <c r="M66" s="122"/>
      <c r="N66" s="123" t="s">
        <v>31</v>
      </c>
      <c r="O66" s="123"/>
      <c r="P66" s="123">
        <v>2.79</v>
      </c>
      <c r="Q66" s="123">
        <v>1.86</v>
      </c>
      <c r="R66" s="123"/>
      <c r="S66" s="123"/>
      <c r="T66" s="123"/>
      <c r="U66" s="123"/>
      <c r="V66" s="123">
        <v>1.86</v>
      </c>
      <c r="W66" s="167"/>
    </row>
    <row r="67" spans="1:23" ht="31.5" x14ac:dyDescent="0.25">
      <c r="A67" s="122"/>
      <c r="B67" s="123" t="s">
        <v>39</v>
      </c>
      <c r="C67" s="123">
        <v>2</v>
      </c>
      <c r="D67" s="123">
        <v>3</v>
      </c>
      <c r="E67" s="123">
        <v>3</v>
      </c>
      <c r="F67" s="123"/>
      <c r="G67" s="123"/>
      <c r="H67" s="123">
        <v>2</v>
      </c>
      <c r="I67" s="123"/>
      <c r="J67" s="123"/>
      <c r="K67" s="167"/>
      <c r="L67" s="167"/>
      <c r="M67" s="122"/>
      <c r="N67" s="123" t="s">
        <v>39</v>
      </c>
      <c r="O67" s="123">
        <v>1.95</v>
      </c>
      <c r="P67" s="123">
        <v>2.93</v>
      </c>
      <c r="Q67" s="123">
        <v>2.93</v>
      </c>
      <c r="R67" s="123"/>
      <c r="S67" s="123"/>
      <c r="T67" s="123">
        <v>1.95</v>
      </c>
      <c r="U67" s="123"/>
      <c r="V67" s="123"/>
      <c r="W67" s="167"/>
    </row>
    <row r="68" spans="1:23" ht="15.75" customHeight="1" x14ac:dyDescent="0.25">
      <c r="A68" s="122"/>
      <c r="B68" s="123" t="s">
        <v>32</v>
      </c>
      <c r="C68" s="123"/>
      <c r="D68" s="123">
        <v>3</v>
      </c>
      <c r="E68" s="123">
        <v>2</v>
      </c>
      <c r="F68" s="123">
        <v>2</v>
      </c>
      <c r="G68" s="123"/>
      <c r="H68" s="123"/>
      <c r="I68" s="123">
        <v>2</v>
      </c>
      <c r="J68" s="123">
        <v>3</v>
      </c>
      <c r="K68" s="167"/>
      <c r="L68" s="167"/>
      <c r="M68" s="122"/>
      <c r="N68" s="123" t="s">
        <v>32</v>
      </c>
      <c r="O68" s="123"/>
      <c r="P68" s="123">
        <v>2.68</v>
      </c>
      <c r="Q68" s="123">
        <v>1.79</v>
      </c>
      <c r="R68" s="123">
        <v>1.79</v>
      </c>
      <c r="S68" s="123"/>
      <c r="T68" s="123"/>
      <c r="U68" s="123">
        <v>1.79</v>
      </c>
      <c r="V68" s="123">
        <v>2.68</v>
      </c>
      <c r="W68" s="167"/>
    </row>
    <row r="69" spans="1:23" ht="15.75" customHeight="1" x14ac:dyDescent="0.25">
      <c r="A69" s="122"/>
      <c r="B69" s="123" t="s">
        <v>34</v>
      </c>
      <c r="C69" s="123"/>
      <c r="D69" s="123">
        <v>3</v>
      </c>
      <c r="E69" s="123">
        <v>3</v>
      </c>
      <c r="F69" s="123"/>
      <c r="G69" s="123">
        <v>3</v>
      </c>
      <c r="H69" s="123">
        <v>2</v>
      </c>
      <c r="I69" s="123"/>
      <c r="J69" s="123"/>
      <c r="K69" s="167"/>
      <c r="L69" s="167"/>
      <c r="M69" s="122"/>
      <c r="N69" s="123" t="s">
        <v>34</v>
      </c>
      <c r="O69" s="123"/>
      <c r="P69" s="123">
        <v>2.08</v>
      </c>
      <c r="Q69" s="123">
        <v>2.08</v>
      </c>
      <c r="R69" s="123"/>
      <c r="S69" s="123">
        <v>2.08</v>
      </c>
      <c r="T69" s="123">
        <v>1.39</v>
      </c>
      <c r="U69" s="123"/>
      <c r="V69" s="123"/>
      <c r="W69" s="167"/>
    </row>
    <row r="70" spans="1:23" ht="31.5" x14ac:dyDescent="0.25">
      <c r="A70" s="122"/>
      <c r="B70" s="123" t="s">
        <v>35</v>
      </c>
      <c r="C70" s="123"/>
      <c r="D70" s="123">
        <v>3</v>
      </c>
      <c r="E70" s="123"/>
      <c r="F70" s="123">
        <v>3</v>
      </c>
      <c r="G70" s="123">
        <v>3</v>
      </c>
      <c r="H70" s="123"/>
      <c r="I70" s="123">
        <v>2</v>
      </c>
      <c r="J70" s="123">
        <v>2</v>
      </c>
      <c r="K70" s="167"/>
      <c r="L70" s="167"/>
      <c r="M70" s="122"/>
      <c r="N70" s="123" t="s">
        <v>35</v>
      </c>
      <c r="O70" s="123"/>
      <c r="P70" s="123">
        <v>2.12</v>
      </c>
      <c r="Q70" s="123"/>
      <c r="R70" s="123">
        <v>2.12</v>
      </c>
      <c r="S70" s="123">
        <v>2.12</v>
      </c>
      <c r="T70" s="123"/>
      <c r="U70" s="123">
        <v>1.41</v>
      </c>
      <c r="V70" s="123">
        <v>1.41</v>
      </c>
      <c r="W70" s="167"/>
    </row>
    <row r="71" spans="1:23" ht="15.75" customHeight="1" x14ac:dyDescent="0.25">
      <c r="A71" s="125"/>
      <c r="B71" s="126" t="s">
        <v>36</v>
      </c>
      <c r="C71" s="126">
        <v>2</v>
      </c>
      <c r="D71" s="126">
        <v>3</v>
      </c>
      <c r="E71" s="126">
        <v>2</v>
      </c>
      <c r="F71" s="126">
        <v>3</v>
      </c>
      <c r="G71" s="126"/>
      <c r="H71" s="126">
        <v>3</v>
      </c>
      <c r="I71" s="126"/>
      <c r="J71" s="126">
        <v>2</v>
      </c>
      <c r="K71" s="167"/>
      <c r="L71" s="167"/>
      <c r="M71" s="125"/>
      <c r="N71" s="126" t="s">
        <v>36</v>
      </c>
      <c r="O71" s="126">
        <v>1.86</v>
      </c>
      <c r="P71" s="126">
        <v>2.79</v>
      </c>
      <c r="Q71" s="126">
        <v>1.86</v>
      </c>
      <c r="R71" s="126">
        <v>2.79</v>
      </c>
      <c r="S71" s="126"/>
      <c r="T71" s="126">
        <v>2.79</v>
      </c>
      <c r="U71" s="126"/>
      <c r="V71" s="126">
        <v>1.86</v>
      </c>
      <c r="W71" s="167"/>
    </row>
    <row r="72" spans="1:23" ht="15.75" customHeight="1" x14ac:dyDescent="0.25">
      <c r="A72" s="105" t="s">
        <v>44</v>
      </c>
      <c r="B72" s="106" t="s">
        <v>28</v>
      </c>
      <c r="C72" s="107">
        <v>3</v>
      </c>
      <c r="D72" s="107">
        <v>3</v>
      </c>
      <c r="E72" s="107">
        <v>3</v>
      </c>
      <c r="F72" s="107">
        <v>3</v>
      </c>
      <c r="G72" s="107">
        <v>2</v>
      </c>
      <c r="H72" s="107">
        <v>2</v>
      </c>
      <c r="I72" s="107">
        <v>2</v>
      </c>
      <c r="J72" s="107">
        <v>3</v>
      </c>
      <c r="K72" s="167"/>
      <c r="L72" s="167"/>
      <c r="M72" s="105" t="s">
        <v>44</v>
      </c>
      <c r="N72" s="106" t="s">
        <v>28</v>
      </c>
      <c r="O72" s="107">
        <v>2.4900000000000002</v>
      </c>
      <c r="P72" s="107">
        <v>2.4900000000000002</v>
      </c>
      <c r="Q72" s="107">
        <v>2.4900000000000002</v>
      </c>
      <c r="R72" s="107">
        <v>2.4900000000000002</v>
      </c>
      <c r="S72" s="107">
        <v>1.66</v>
      </c>
      <c r="T72" s="107">
        <v>1.66</v>
      </c>
      <c r="U72" s="107">
        <v>1.66</v>
      </c>
      <c r="V72" s="107">
        <v>2.4900000000000002</v>
      </c>
      <c r="W72" s="167"/>
    </row>
    <row r="73" spans="1:23" ht="31.5" x14ac:dyDescent="0.25">
      <c r="A73" s="110"/>
      <c r="B73" s="111" t="s">
        <v>29</v>
      </c>
      <c r="C73" s="112">
        <v>3</v>
      </c>
      <c r="D73" s="112">
        <v>3</v>
      </c>
      <c r="E73" s="112">
        <v>3</v>
      </c>
      <c r="F73" s="112"/>
      <c r="G73" s="112">
        <v>2</v>
      </c>
      <c r="H73" s="112">
        <v>2</v>
      </c>
      <c r="I73" s="112"/>
      <c r="J73" s="112">
        <v>2</v>
      </c>
      <c r="K73" s="167"/>
      <c r="L73" s="167"/>
      <c r="M73" s="110"/>
      <c r="N73" s="111" t="s">
        <v>29</v>
      </c>
      <c r="O73" s="112">
        <v>2.4500000000000002</v>
      </c>
      <c r="P73" s="112">
        <v>2.4500000000000002</v>
      </c>
      <c r="Q73" s="112">
        <v>2.4500000000000002</v>
      </c>
      <c r="R73" s="112"/>
      <c r="S73" s="112">
        <v>1.63</v>
      </c>
      <c r="T73" s="112">
        <v>1.63</v>
      </c>
      <c r="U73" s="112"/>
      <c r="V73" s="112">
        <v>1.63</v>
      </c>
      <c r="W73" s="167"/>
    </row>
    <row r="74" spans="1:23" ht="15.75" customHeight="1" x14ac:dyDescent="0.25">
      <c r="A74" s="110"/>
      <c r="B74" s="111" t="s">
        <v>30</v>
      </c>
      <c r="C74" s="112"/>
      <c r="D74" s="112">
        <v>3</v>
      </c>
      <c r="E74" s="112">
        <v>3</v>
      </c>
      <c r="F74" s="112"/>
      <c r="G74" s="112"/>
      <c r="H74" s="112">
        <v>2</v>
      </c>
      <c r="I74" s="112"/>
      <c r="J74" s="112"/>
      <c r="K74" s="167"/>
      <c r="L74" s="167"/>
      <c r="M74" s="110"/>
      <c r="N74" s="111" t="s">
        <v>30</v>
      </c>
      <c r="O74" s="112"/>
      <c r="P74" s="112">
        <v>1.89</v>
      </c>
      <c r="Q74" s="112">
        <v>1.89</v>
      </c>
      <c r="R74" s="112"/>
      <c r="S74" s="112"/>
      <c r="T74" s="112">
        <v>1.26</v>
      </c>
      <c r="U74" s="112"/>
      <c r="V74" s="112"/>
      <c r="W74" s="167"/>
    </row>
    <row r="75" spans="1:23" ht="15.75" customHeight="1" x14ac:dyDescent="0.25">
      <c r="A75" s="110"/>
      <c r="B75" s="111" t="s">
        <v>31</v>
      </c>
      <c r="C75" s="112"/>
      <c r="D75" s="112">
        <v>3</v>
      </c>
      <c r="E75" s="112">
        <v>2</v>
      </c>
      <c r="F75" s="112"/>
      <c r="G75" s="112"/>
      <c r="H75" s="112"/>
      <c r="I75" s="112"/>
      <c r="J75" s="112">
        <v>2</v>
      </c>
      <c r="K75" s="167"/>
      <c r="L75" s="167"/>
      <c r="M75" s="110"/>
      <c r="N75" s="111" t="s">
        <v>31</v>
      </c>
      <c r="O75" s="112"/>
      <c r="P75" s="112">
        <v>2.95</v>
      </c>
      <c r="Q75" s="112">
        <v>1.97</v>
      </c>
      <c r="R75" s="112"/>
      <c r="S75" s="112"/>
      <c r="T75" s="112"/>
      <c r="U75" s="112"/>
      <c r="V75" s="112">
        <v>1.97</v>
      </c>
      <c r="W75" s="167"/>
    </row>
    <row r="76" spans="1:23" ht="31.5" x14ac:dyDescent="0.25">
      <c r="A76" s="110"/>
      <c r="B76" s="111" t="s">
        <v>39</v>
      </c>
      <c r="C76" s="112"/>
      <c r="D76" s="112">
        <v>3</v>
      </c>
      <c r="E76" s="112">
        <v>3</v>
      </c>
      <c r="F76" s="112"/>
      <c r="G76" s="112"/>
      <c r="H76" s="112">
        <v>2</v>
      </c>
      <c r="I76" s="112"/>
      <c r="J76" s="112"/>
      <c r="K76" s="167"/>
      <c r="L76" s="167"/>
      <c r="M76" s="110"/>
      <c r="N76" s="111" t="s">
        <v>39</v>
      </c>
      <c r="O76" s="112"/>
      <c r="P76" s="112">
        <v>2.12</v>
      </c>
      <c r="Q76" s="112">
        <v>2.12</v>
      </c>
      <c r="R76" s="112"/>
      <c r="S76" s="112"/>
      <c r="T76" s="112">
        <v>1.42</v>
      </c>
      <c r="U76" s="112"/>
      <c r="V76" s="112"/>
      <c r="W76" s="167"/>
    </row>
    <row r="77" spans="1:23" ht="15.75" customHeight="1" x14ac:dyDescent="0.25">
      <c r="A77" s="110"/>
      <c r="B77" s="111" t="s">
        <v>34</v>
      </c>
      <c r="C77" s="112"/>
      <c r="D77" s="112">
        <v>3</v>
      </c>
      <c r="E77" s="112">
        <v>3</v>
      </c>
      <c r="F77" s="112"/>
      <c r="G77" s="112">
        <v>2</v>
      </c>
      <c r="H77" s="112">
        <v>2</v>
      </c>
      <c r="I77" s="112"/>
      <c r="J77" s="112"/>
      <c r="K77" s="167"/>
      <c r="L77" s="167"/>
      <c r="M77" s="110"/>
      <c r="N77" s="111" t="s">
        <v>34</v>
      </c>
      <c r="O77" s="112"/>
      <c r="P77" s="112">
        <v>2.72</v>
      </c>
      <c r="Q77" s="112">
        <v>2.72</v>
      </c>
      <c r="R77" s="112"/>
      <c r="S77" s="112">
        <v>1.82</v>
      </c>
      <c r="T77" s="112">
        <v>1.82</v>
      </c>
      <c r="U77" s="112"/>
      <c r="V77" s="112"/>
      <c r="W77" s="167"/>
    </row>
    <row r="78" spans="1:23" ht="15.75" customHeight="1" x14ac:dyDescent="0.25">
      <c r="A78" s="110"/>
      <c r="B78" s="111" t="s">
        <v>45</v>
      </c>
      <c r="C78" s="112"/>
      <c r="D78" s="112"/>
      <c r="E78" s="112"/>
      <c r="F78" s="112">
        <v>2</v>
      </c>
      <c r="G78" s="112"/>
      <c r="H78" s="112">
        <v>3</v>
      </c>
      <c r="I78" s="112">
        <v>3</v>
      </c>
      <c r="J78" s="112"/>
      <c r="K78" s="167"/>
      <c r="L78" s="167"/>
      <c r="M78" s="110"/>
      <c r="N78" s="111" t="s">
        <v>45</v>
      </c>
      <c r="O78" s="112"/>
      <c r="P78" s="112"/>
      <c r="Q78" s="112"/>
      <c r="R78" s="112">
        <v>2</v>
      </c>
      <c r="S78" s="112"/>
      <c r="T78" s="112">
        <v>3</v>
      </c>
      <c r="U78" s="112">
        <v>3</v>
      </c>
      <c r="V78" s="112"/>
      <c r="W78" s="167"/>
    </row>
    <row r="79" spans="1:23" ht="31.5" x14ac:dyDescent="0.25">
      <c r="A79" s="110"/>
      <c r="B79" s="111" t="s">
        <v>35</v>
      </c>
      <c r="C79" s="112"/>
      <c r="D79" s="112">
        <v>3</v>
      </c>
      <c r="E79" s="112"/>
      <c r="F79" s="112">
        <v>3</v>
      </c>
      <c r="G79" s="112">
        <v>3</v>
      </c>
      <c r="H79" s="112"/>
      <c r="I79" s="112">
        <v>2</v>
      </c>
      <c r="J79" s="112">
        <v>2</v>
      </c>
      <c r="K79" s="167"/>
      <c r="L79" s="167"/>
      <c r="M79" s="110"/>
      <c r="N79" s="111" t="s">
        <v>35</v>
      </c>
      <c r="O79" s="112"/>
      <c r="P79" s="112">
        <v>2.82</v>
      </c>
      <c r="Q79" s="112"/>
      <c r="R79" s="112">
        <v>2.82</v>
      </c>
      <c r="S79" s="112">
        <v>2.82</v>
      </c>
      <c r="T79" s="112"/>
      <c r="U79" s="112">
        <v>1.88</v>
      </c>
      <c r="V79" s="112">
        <v>1.88</v>
      </c>
      <c r="W79" s="167"/>
    </row>
    <row r="80" spans="1:23" ht="15.75" customHeight="1" x14ac:dyDescent="0.25">
      <c r="A80" s="116"/>
      <c r="B80" s="117" t="s">
        <v>36</v>
      </c>
      <c r="C80" s="118">
        <v>2</v>
      </c>
      <c r="D80" s="118">
        <v>3</v>
      </c>
      <c r="E80" s="118">
        <v>2</v>
      </c>
      <c r="F80" s="118">
        <v>3</v>
      </c>
      <c r="G80" s="118"/>
      <c r="H80" s="118">
        <v>3</v>
      </c>
      <c r="I80" s="118"/>
      <c r="J80" s="118">
        <v>2</v>
      </c>
      <c r="K80" s="167"/>
      <c r="L80" s="167"/>
      <c r="M80" s="116"/>
      <c r="N80" s="117" t="s">
        <v>36</v>
      </c>
      <c r="O80" s="118">
        <v>1.85</v>
      </c>
      <c r="P80" s="118">
        <v>2.77</v>
      </c>
      <c r="Q80" s="118">
        <v>1.85</v>
      </c>
      <c r="R80" s="118">
        <v>2.77</v>
      </c>
      <c r="S80" s="118"/>
      <c r="T80" s="118">
        <v>2.77</v>
      </c>
      <c r="U80" s="118"/>
      <c r="V80" s="118">
        <v>1.85</v>
      </c>
      <c r="W80" s="167"/>
    </row>
    <row r="81" spans="1:32" ht="47.25" x14ac:dyDescent="0.25">
      <c r="A81" s="128" t="s">
        <v>46</v>
      </c>
      <c r="B81" s="129" t="s">
        <v>47</v>
      </c>
      <c r="C81" s="129"/>
      <c r="D81" s="129"/>
      <c r="E81" s="129">
        <v>3</v>
      </c>
      <c r="F81" s="129">
        <v>3</v>
      </c>
      <c r="G81" s="129"/>
      <c r="H81" s="129">
        <v>2</v>
      </c>
      <c r="I81" s="129">
        <v>3</v>
      </c>
      <c r="J81" s="129"/>
      <c r="K81" s="167"/>
      <c r="L81" s="167"/>
      <c r="M81" s="128" t="s">
        <v>46</v>
      </c>
      <c r="N81" s="129" t="s">
        <v>47</v>
      </c>
      <c r="O81" s="129"/>
      <c r="P81" s="129"/>
      <c r="Q81" s="129">
        <v>3</v>
      </c>
      <c r="R81" s="129">
        <v>3</v>
      </c>
      <c r="S81" s="129"/>
      <c r="T81" s="129">
        <v>2</v>
      </c>
      <c r="U81" s="129">
        <v>3</v>
      </c>
      <c r="V81" s="129"/>
      <c r="W81" s="167"/>
    </row>
    <row r="82" spans="1:32" ht="15.75" customHeight="1" x14ac:dyDescent="0.25">
      <c r="A82" s="105" t="s">
        <v>48</v>
      </c>
      <c r="B82" s="106" t="s">
        <v>28</v>
      </c>
      <c r="C82" s="107">
        <v>3</v>
      </c>
      <c r="D82" s="107">
        <v>3</v>
      </c>
      <c r="E82" s="107">
        <v>3</v>
      </c>
      <c r="F82" s="107">
        <v>3</v>
      </c>
      <c r="G82" s="107">
        <v>2</v>
      </c>
      <c r="H82" s="107">
        <v>2</v>
      </c>
      <c r="I82" s="107">
        <v>2</v>
      </c>
      <c r="J82" s="107">
        <v>3</v>
      </c>
      <c r="K82" s="167"/>
      <c r="L82" s="167"/>
      <c r="M82" s="105" t="s">
        <v>48</v>
      </c>
      <c r="N82" s="106" t="s">
        <v>28</v>
      </c>
      <c r="O82" s="107">
        <v>3</v>
      </c>
      <c r="P82" s="107">
        <v>3</v>
      </c>
      <c r="Q82" s="107">
        <v>3</v>
      </c>
      <c r="R82" s="107">
        <v>3</v>
      </c>
      <c r="S82" s="107">
        <v>2</v>
      </c>
      <c r="T82" s="107">
        <v>2</v>
      </c>
      <c r="U82" s="107">
        <v>2</v>
      </c>
      <c r="V82" s="107">
        <v>3</v>
      </c>
      <c r="W82" s="167"/>
    </row>
    <row r="83" spans="1:32" ht="31.5" x14ac:dyDescent="0.25">
      <c r="A83" s="110"/>
      <c r="B83" s="111" t="s">
        <v>29</v>
      </c>
      <c r="C83" s="112">
        <v>3</v>
      </c>
      <c r="D83" s="112">
        <v>3</v>
      </c>
      <c r="E83" s="112">
        <v>3</v>
      </c>
      <c r="F83" s="112"/>
      <c r="G83" s="112">
        <v>2</v>
      </c>
      <c r="H83" s="112">
        <v>2</v>
      </c>
      <c r="I83" s="112"/>
      <c r="J83" s="112">
        <v>2</v>
      </c>
      <c r="K83" s="167"/>
      <c r="L83" s="167"/>
      <c r="M83" s="110"/>
      <c r="N83" s="111" t="s">
        <v>29</v>
      </c>
      <c r="O83" s="112">
        <v>2.92</v>
      </c>
      <c r="P83" s="112">
        <v>2.92</v>
      </c>
      <c r="Q83" s="112">
        <v>2.92</v>
      </c>
      <c r="R83" s="112"/>
      <c r="S83" s="112">
        <v>1.95</v>
      </c>
      <c r="T83" s="112">
        <v>1.95</v>
      </c>
      <c r="U83" s="112"/>
      <c r="V83" s="112">
        <v>1.95</v>
      </c>
      <c r="W83" s="167"/>
    </row>
    <row r="84" spans="1:32" ht="15.75" customHeight="1" x14ac:dyDescent="0.25">
      <c r="A84" s="110"/>
      <c r="B84" s="111" t="s">
        <v>30</v>
      </c>
      <c r="C84" s="112"/>
      <c r="D84" s="112">
        <v>3</v>
      </c>
      <c r="E84" s="112">
        <v>3</v>
      </c>
      <c r="F84" s="112"/>
      <c r="G84" s="112"/>
      <c r="H84" s="112">
        <v>2</v>
      </c>
      <c r="I84" s="112"/>
      <c r="J84" s="112"/>
      <c r="K84" s="167"/>
      <c r="L84" s="167"/>
      <c r="M84" s="110"/>
      <c r="N84" s="111" t="s">
        <v>30</v>
      </c>
      <c r="O84" s="112"/>
      <c r="P84" s="112">
        <v>2.92</v>
      </c>
      <c r="Q84" s="112">
        <v>2.92</v>
      </c>
      <c r="R84" s="112"/>
      <c r="S84" s="112"/>
      <c r="T84" s="112">
        <v>1.95</v>
      </c>
      <c r="U84" s="112"/>
      <c r="V84" s="112"/>
      <c r="W84" s="167"/>
    </row>
    <row r="85" spans="1:32" ht="15.75" customHeight="1" x14ac:dyDescent="0.25">
      <c r="A85" s="110"/>
      <c r="B85" s="111" t="s">
        <v>31</v>
      </c>
      <c r="C85" s="112"/>
      <c r="D85" s="112">
        <v>3</v>
      </c>
      <c r="E85" s="112">
        <v>2</v>
      </c>
      <c r="F85" s="112"/>
      <c r="G85" s="112"/>
      <c r="H85" s="112"/>
      <c r="I85" s="112"/>
      <c r="J85" s="112">
        <v>2</v>
      </c>
      <c r="K85" s="167"/>
      <c r="L85" s="167"/>
      <c r="M85" s="110"/>
      <c r="N85" s="111" t="s">
        <v>31</v>
      </c>
      <c r="O85" s="112"/>
      <c r="P85" s="112">
        <v>3</v>
      </c>
      <c r="Q85" s="112">
        <v>2</v>
      </c>
      <c r="R85" s="112"/>
      <c r="S85" s="112"/>
      <c r="T85" s="112"/>
      <c r="U85" s="112"/>
      <c r="V85" s="112">
        <v>2</v>
      </c>
      <c r="W85" s="167"/>
    </row>
    <row r="86" spans="1:32" ht="31.5" x14ac:dyDescent="0.25">
      <c r="A86" s="110"/>
      <c r="B86" s="111" t="s">
        <v>39</v>
      </c>
      <c r="C86" s="112">
        <v>3</v>
      </c>
      <c r="D86" s="112">
        <v>3</v>
      </c>
      <c r="E86" s="112">
        <v>3</v>
      </c>
      <c r="F86" s="112"/>
      <c r="G86" s="112"/>
      <c r="H86" s="112">
        <v>2</v>
      </c>
      <c r="I86" s="112"/>
      <c r="J86" s="112"/>
      <c r="K86" s="167"/>
      <c r="L86" s="167"/>
      <c r="M86" s="110"/>
      <c r="N86" s="111" t="s">
        <v>39</v>
      </c>
      <c r="O86" s="112">
        <v>2.35</v>
      </c>
      <c r="P86" s="112">
        <v>2.35</v>
      </c>
      <c r="Q86" s="112">
        <v>2.35</v>
      </c>
      <c r="R86" s="112"/>
      <c r="S86" s="112"/>
      <c r="T86" s="112">
        <v>1.57</v>
      </c>
      <c r="U86" s="112"/>
      <c r="V86" s="112"/>
      <c r="W86" s="167"/>
    </row>
    <row r="87" spans="1:32" ht="15.75" customHeight="1" x14ac:dyDescent="0.25">
      <c r="A87" s="110"/>
      <c r="B87" s="111" t="s">
        <v>33</v>
      </c>
      <c r="C87" s="112">
        <v>3</v>
      </c>
      <c r="D87" s="112"/>
      <c r="E87" s="112">
        <v>2</v>
      </c>
      <c r="F87" s="112">
        <v>2</v>
      </c>
      <c r="G87" s="112"/>
      <c r="H87" s="112"/>
      <c r="I87" s="112"/>
      <c r="J87" s="112">
        <v>3</v>
      </c>
      <c r="K87" s="167"/>
      <c r="L87" s="167"/>
      <c r="M87" s="110"/>
      <c r="N87" s="111" t="s">
        <v>33</v>
      </c>
      <c r="O87" s="112">
        <v>2.84</v>
      </c>
      <c r="P87" s="112"/>
      <c r="Q87" s="112">
        <v>1.89</v>
      </c>
      <c r="R87" s="112">
        <v>1.89</v>
      </c>
      <c r="S87" s="112"/>
      <c r="T87" s="112"/>
      <c r="U87" s="112"/>
      <c r="V87" s="112">
        <v>2.84</v>
      </c>
      <c r="W87" s="167"/>
    </row>
    <row r="88" spans="1:32" ht="15.75" customHeight="1" x14ac:dyDescent="0.25">
      <c r="A88" s="110"/>
      <c r="B88" s="111" t="s">
        <v>49</v>
      </c>
      <c r="C88" s="112">
        <v>3</v>
      </c>
      <c r="D88" s="112">
        <v>3</v>
      </c>
      <c r="E88" s="112">
        <v>3</v>
      </c>
      <c r="F88" s="112">
        <v>2</v>
      </c>
      <c r="G88" s="112">
        <v>3</v>
      </c>
      <c r="H88" s="112">
        <v>2</v>
      </c>
      <c r="I88" s="112">
        <v>2</v>
      </c>
      <c r="J88" s="112">
        <v>3</v>
      </c>
      <c r="K88" s="177"/>
      <c r="L88" s="177"/>
      <c r="M88" s="110"/>
      <c r="N88" s="111" t="s">
        <v>49</v>
      </c>
      <c r="O88" s="112">
        <v>2.84</v>
      </c>
      <c r="P88" s="112">
        <v>2.84</v>
      </c>
      <c r="Q88" s="112">
        <v>2.84</v>
      </c>
      <c r="R88" s="112">
        <v>1.89</v>
      </c>
      <c r="S88" s="112">
        <v>2.84</v>
      </c>
      <c r="T88" s="112">
        <v>1.89</v>
      </c>
      <c r="U88" s="112">
        <v>1.89</v>
      </c>
      <c r="V88" s="112">
        <v>2.84</v>
      </c>
      <c r="W88" s="177"/>
      <c r="X88" s="89"/>
      <c r="Y88" s="89"/>
      <c r="Z88" s="89"/>
      <c r="AA88" s="89"/>
      <c r="AB88" s="89"/>
      <c r="AC88" s="89"/>
      <c r="AD88" s="89"/>
      <c r="AE88" s="89"/>
      <c r="AF88" s="89"/>
    </row>
    <row r="89" spans="1:32" ht="15.75" customHeight="1" x14ac:dyDescent="0.25">
      <c r="A89" s="110"/>
      <c r="B89" s="111" t="s">
        <v>45</v>
      </c>
      <c r="C89" s="112"/>
      <c r="D89" s="112"/>
      <c r="E89" s="112"/>
      <c r="F89" s="112">
        <v>2</v>
      </c>
      <c r="G89" s="112"/>
      <c r="H89" s="112">
        <v>3</v>
      </c>
      <c r="I89" s="112">
        <v>3</v>
      </c>
      <c r="J89" s="112"/>
      <c r="K89" s="167"/>
      <c r="L89" s="167"/>
      <c r="M89" s="110"/>
      <c r="N89" s="111" t="s">
        <v>45</v>
      </c>
      <c r="O89" s="112"/>
      <c r="P89" s="112"/>
      <c r="Q89" s="112"/>
      <c r="R89" s="112">
        <v>1.68</v>
      </c>
      <c r="S89" s="112"/>
      <c r="T89" s="112">
        <v>2.5099999999999998</v>
      </c>
      <c r="U89" s="112">
        <v>2.5099999999999998</v>
      </c>
      <c r="V89" s="112"/>
      <c r="W89" s="167"/>
    </row>
    <row r="90" spans="1:32" ht="15.75" customHeight="1" x14ac:dyDescent="0.25">
      <c r="A90" s="110"/>
      <c r="B90" s="111" t="s">
        <v>50</v>
      </c>
      <c r="C90" s="112">
        <v>2</v>
      </c>
      <c r="D90" s="112">
        <v>3</v>
      </c>
      <c r="E90" s="112">
        <v>2</v>
      </c>
      <c r="F90" s="112">
        <v>3</v>
      </c>
      <c r="G90" s="112"/>
      <c r="H90" s="112">
        <v>3</v>
      </c>
      <c r="I90" s="112"/>
      <c r="J90" s="112">
        <v>2</v>
      </c>
      <c r="K90" s="177"/>
      <c r="L90" s="177"/>
      <c r="M90" s="110"/>
      <c r="N90" s="111" t="s">
        <v>50</v>
      </c>
      <c r="O90" s="112">
        <v>2</v>
      </c>
      <c r="P90" s="112">
        <v>3</v>
      </c>
      <c r="Q90" s="112">
        <v>1</v>
      </c>
      <c r="R90" s="112">
        <v>3</v>
      </c>
      <c r="S90" s="112"/>
      <c r="T90" s="112">
        <v>2</v>
      </c>
      <c r="U90" s="112"/>
      <c r="V90" s="112">
        <v>2</v>
      </c>
      <c r="W90" s="177"/>
      <c r="X90" s="89"/>
      <c r="Y90" s="89"/>
      <c r="Z90" s="89"/>
      <c r="AA90" s="89"/>
      <c r="AB90" s="89"/>
      <c r="AC90" s="89"/>
      <c r="AD90" s="89"/>
      <c r="AE90" s="89"/>
      <c r="AF90" s="89"/>
    </row>
    <row r="91" spans="1:32" ht="15.75" customHeight="1" x14ac:dyDescent="0.25">
      <c r="A91" s="116"/>
      <c r="B91" s="117" t="s">
        <v>51</v>
      </c>
      <c r="C91" s="130">
        <v>2</v>
      </c>
      <c r="D91" s="130">
        <v>3</v>
      </c>
      <c r="E91" s="130">
        <v>2</v>
      </c>
      <c r="F91" s="130">
        <v>3</v>
      </c>
      <c r="G91" s="130"/>
      <c r="H91" s="130">
        <v>3</v>
      </c>
      <c r="I91" s="130"/>
      <c r="J91" s="130">
        <v>2</v>
      </c>
      <c r="K91" s="167"/>
      <c r="L91" s="167"/>
      <c r="M91" s="116"/>
      <c r="N91" s="117" t="s">
        <v>51</v>
      </c>
      <c r="O91" s="130">
        <v>1.95</v>
      </c>
      <c r="P91" s="130">
        <v>2.92</v>
      </c>
      <c r="Q91" s="130">
        <v>1.95</v>
      </c>
      <c r="R91" s="130">
        <v>2.92</v>
      </c>
      <c r="S91" s="130"/>
      <c r="T91" s="130">
        <v>2.92</v>
      </c>
      <c r="U91" s="130"/>
      <c r="V91" s="130">
        <v>1.95</v>
      </c>
      <c r="W91" s="167"/>
    </row>
    <row r="92" spans="1:32" ht="31.5" x14ac:dyDescent="0.25">
      <c r="A92" s="121" t="s">
        <v>52</v>
      </c>
      <c r="B92" s="121" t="s">
        <v>30</v>
      </c>
      <c r="C92" s="123"/>
      <c r="D92" s="123">
        <v>3</v>
      </c>
      <c r="E92" s="123">
        <v>3</v>
      </c>
      <c r="F92" s="123"/>
      <c r="G92" s="123"/>
      <c r="H92" s="123">
        <v>2</v>
      </c>
      <c r="I92" s="123"/>
      <c r="J92" s="123"/>
      <c r="K92" s="167"/>
      <c r="L92" s="167"/>
      <c r="M92" s="121" t="s">
        <v>52</v>
      </c>
      <c r="N92" s="121" t="s">
        <v>30</v>
      </c>
      <c r="O92" s="123"/>
      <c r="P92" s="123">
        <v>2.78</v>
      </c>
      <c r="Q92" s="123">
        <v>2.78</v>
      </c>
      <c r="R92" s="123"/>
      <c r="S92" s="123"/>
      <c r="T92" s="123">
        <v>1.85</v>
      </c>
      <c r="U92" s="123"/>
      <c r="V92" s="123"/>
      <c r="W92" s="167"/>
    </row>
    <row r="93" spans="1:32" ht="15.75" customHeight="1" x14ac:dyDescent="0.25">
      <c r="A93" s="123"/>
      <c r="B93" s="123" t="s">
        <v>33</v>
      </c>
      <c r="C93" s="123">
        <v>3</v>
      </c>
      <c r="D93" s="123"/>
      <c r="E93" s="123">
        <v>2</v>
      </c>
      <c r="F93" s="123">
        <v>2</v>
      </c>
      <c r="G93" s="123"/>
      <c r="H93" s="123"/>
      <c r="I93" s="123"/>
      <c r="J93" s="123">
        <v>3</v>
      </c>
      <c r="K93" s="167"/>
      <c r="L93" s="167"/>
      <c r="M93" s="123"/>
      <c r="N93" s="123" t="s">
        <v>33</v>
      </c>
      <c r="O93" s="123">
        <v>2.84</v>
      </c>
      <c r="P93" s="123"/>
      <c r="Q93" s="123">
        <v>1.89</v>
      </c>
      <c r="R93" s="123">
        <v>1.89</v>
      </c>
      <c r="S93" s="123"/>
      <c r="T93" s="123"/>
      <c r="U93" s="123"/>
      <c r="V93" s="123">
        <v>2.84</v>
      </c>
      <c r="W93" s="167"/>
    </row>
    <row r="94" spans="1:32" ht="15.75" customHeight="1" x14ac:dyDescent="0.25">
      <c r="A94" s="123"/>
      <c r="B94" s="123" t="s">
        <v>40</v>
      </c>
      <c r="C94" s="123"/>
      <c r="D94" s="123">
        <v>3</v>
      </c>
      <c r="E94" s="123">
        <v>2</v>
      </c>
      <c r="F94" s="123"/>
      <c r="G94" s="123"/>
      <c r="H94" s="123"/>
      <c r="I94" s="123"/>
      <c r="J94" s="123">
        <v>3</v>
      </c>
      <c r="K94" s="167"/>
      <c r="L94" s="167"/>
      <c r="M94" s="123"/>
      <c r="N94" s="123" t="s">
        <v>40</v>
      </c>
      <c r="O94" s="123"/>
      <c r="P94" s="123">
        <v>3</v>
      </c>
      <c r="Q94" s="123">
        <v>2</v>
      </c>
      <c r="R94" s="123"/>
      <c r="S94" s="123"/>
      <c r="T94" s="123"/>
      <c r="U94" s="123"/>
      <c r="V94" s="123">
        <v>3</v>
      </c>
      <c r="W94" s="167"/>
    </row>
    <row r="95" spans="1:32" ht="15.75" customHeight="1" x14ac:dyDescent="0.25">
      <c r="A95" s="123"/>
      <c r="B95" s="123" t="s">
        <v>34</v>
      </c>
      <c r="C95" s="123"/>
      <c r="D95" s="123">
        <v>3</v>
      </c>
      <c r="E95" s="123">
        <v>3</v>
      </c>
      <c r="F95" s="123"/>
      <c r="G95" s="123">
        <v>2</v>
      </c>
      <c r="H95" s="123">
        <v>2</v>
      </c>
      <c r="I95" s="123"/>
      <c r="J95" s="123"/>
      <c r="K95" s="167"/>
      <c r="L95" s="167"/>
      <c r="M95" s="123"/>
      <c r="N95" s="123" t="s">
        <v>34</v>
      </c>
      <c r="O95" s="123"/>
      <c r="P95" s="123">
        <v>2.68</v>
      </c>
      <c r="Q95" s="123">
        <v>2.68</v>
      </c>
      <c r="R95" s="123"/>
      <c r="S95" s="123">
        <v>1.78</v>
      </c>
      <c r="T95" s="123">
        <v>1.78</v>
      </c>
      <c r="U95" s="123"/>
      <c r="V95" s="123"/>
      <c r="W95" s="167"/>
    </row>
    <row r="96" spans="1:32" ht="15.75" customHeight="1" x14ac:dyDescent="0.25">
      <c r="A96" s="131"/>
      <c r="B96" s="131" t="s">
        <v>49</v>
      </c>
      <c r="C96" s="123">
        <v>3</v>
      </c>
      <c r="D96" s="123">
        <v>3</v>
      </c>
      <c r="E96" s="123">
        <v>3</v>
      </c>
      <c r="F96" s="123">
        <v>2</v>
      </c>
      <c r="G96" s="123">
        <v>3</v>
      </c>
      <c r="H96" s="123">
        <v>2</v>
      </c>
      <c r="I96" s="123">
        <v>2</v>
      </c>
      <c r="J96" s="123">
        <v>3</v>
      </c>
      <c r="K96" s="167"/>
      <c r="L96" s="167"/>
      <c r="M96" s="131"/>
      <c r="N96" s="131" t="s">
        <v>49</v>
      </c>
      <c r="O96" s="123">
        <v>2.84</v>
      </c>
      <c r="P96" s="123">
        <v>2.84</v>
      </c>
      <c r="Q96" s="123">
        <v>2.84</v>
      </c>
      <c r="R96" s="123">
        <v>1.89</v>
      </c>
      <c r="S96" s="123">
        <v>2.84</v>
      </c>
      <c r="T96" s="123">
        <v>1.89</v>
      </c>
      <c r="U96" s="123">
        <v>1.89</v>
      </c>
      <c r="V96" s="123">
        <v>2.84</v>
      </c>
      <c r="W96" s="167"/>
    </row>
    <row r="97" spans="1:26" ht="15.75" customHeight="1" x14ac:dyDescent="0.25">
      <c r="A97" s="123"/>
      <c r="B97" s="123" t="s">
        <v>45</v>
      </c>
      <c r="C97" s="123"/>
      <c r="D97" s="123"/>
      <c r="E97" s="123"/>
      <c r="F97" s="123">
        <v>2</v>
      </c>
      <c r="G97" s="123"/>
      <c r="H97" s="123">
        <v>3</v>
      </c>
      <c r="I97" s="123">
        <v>3</v>
      </c>
      <c r="J97" s="123"/>
      <c r="K97" s="167"/>
      <c r="L97" s="167"/>
      <c r="M97" s="123"/>
      <c r="N97" s="123" t="s">
        <v>45</v>
      </c>
      <c r="O97" s="123"/>
      <c r="P97" s="123"/>
      <c r="Q97" s="123"/>
      <c r="R97" s="123">
        <v>2</v>
      </c>
      <c r="S97" s="123"/>
      <c r="T97" s="123">
        <v>3</v>
      </c>
      <c r="U97" s="123">
        <v>3</v>
      </c>
      <c r="V97" s="123"/>
      <c r="W97" s="167"/>
    </row>
    <row r="98" spans="1:26" ht="15.75" customHeight="1" x14ac:dyDescent="0.25">
      <c r="A98" s="123"/>
      <c r="B98" s="123" t="s">
        <v>36</v>
      </c>
      <c r="C98" s="126">
        <v>2</v>
      </c>
      <c r="D98" s="126">
        <v>3</v>
      </c>
      <c r="E98" s="126">
        <v>2</v>
      </c>
      <c r="F98" s="126">
        <v>3</v>
      </c>
      <c r="G98" s="126"/>
      <c r="H98" s="126">
        <v>3</v>
      </c>
      <c r="I98" s="126"/>
      <c r="J98" s="126">
        <v>2</v>
      </c>
      <c r="K98" s="167"/>
      <c r="L98" s="167"/>
      <c r="M98" s="123"/>
      <c r="N98" s="123" t="s">
        <v>36</v>
      </c>
      <c r="O98" s="126">
        <v>2</v>
      </c>
      <c r="P98" s="126">
        <v>3</v>
      </c>
      <c r="Q98" s="126">
        <v>2</v>
      </c>
      <c r="R98" s="126">
        <v>3</v>
      </c>
      <c r="S98" s="126"/>
      <c r="T98" s="126">
        <v>3</v>
      </c>
      <c r="U98" s="126"/>
      <c r="V98" s="126">
        <v>2</v>
      </c>
      <c r="W98" s="167"/>
    </row>
    <row r="99" spans="1:26" ht="15.75" customHeight="1" x14ac:dyDescent="0.25">
      <c r="A99" s="94"/>
      <c r="B99" s="94"/>
      <c r="C99" s="131">
        <f t="shared" ref="C99:J99" si="0">SUM(C14:C98)</f>
        <v>95</v>
      </c>
      <c r="D99" s="131">
        <f t="shared" si="0"/>
        <v>228</v>
      </c>
      <c r="E99" s="131">
        <f t="shared" si="0"/>
        <v>190</v>
      </c>
      <c r="F99" s="131">
        <f t="shared" si="0"/>
        <v>114</v>
      </c>
      <c r="G99" s="131">
        <f t="shared" si="0"/>
        <v>64</v>
      </c>
      <c r="H99" s="131">
        <f t="shared" si="0"/>
        <v>117</v>
      </c>
      <c r="I99" s="131">
        <f t="shared" si="0"/>
        <v>58</v>
      </c>
      <c r="J99" s="131">
        <f t="shared" si="0"/>
        <v>141</v>
      </c>
      <c r="K99" s="235"/>
      <c r="L99" s="235"/>
      <c r="M99" s="94"/>
      <c r="N99" s="94"/>
      <c r="O99" s="132">
        <f>SUM(O14:O98)</f>
        <v>82.130000000000024</v>
      </c>
      <c r="P99" s="132">
        <f t="shared" ref="P99:V99" si="1">SUM(P14:P98)</f>
        <v>192.78</v>
      </c>
      <c r="Q99" s="132">
        <f t="shared" si="1"/>
        <v>158.42999999999995</v>
      </c>
      <c r="R99" s="132">
        <f t="shared" si="1"/>
        <v>101.36</v>
      </c>
      <c r="S99" s="132">
        <f t="shared" si="1"/>
        <v>54.400000000000006</v>
      </c>
      <c r="T99" s="132">
        <f t="shared" si="1"/>
        <v>98.789999999999992</v>
      </c>
      <c r="U99" s="132">
        <f t="shared" si="1"/>
        <v>51.24</v>
      </c>
      <c r="V99" s="132">
        <f t="shared" si="1"/>
        <v>123.27000000000002</v>
      </c>
      <c r="W99" s="167"/>
    </row>
    <row r="100" spans="1:26" ht="31.5" x14ac:dyDescent="0.25">
      <c r="A100" s="232" t="s">
        <v>53</v>
      </c>
      <c r="B100" s="233"/>
      <c r="C100" s="234">
        <f>C99/35</f>
        <v>2.7142857142857144</v>
      </c>
      <c r="D100" s="232">
        <f>D99/76</f>
        <v>3</v>
      </c>
      <c r="E100" s="234">
        <f>E99/75</f>
        <v>2.5333333333333332</v>
      </c>
      <c r="F100" s="234">
        <f>F99/44</f>
        <v>2.5909090909090908</v>
      </c>
      <c r="G100" s="234">
        <f>G99/28</f>
        <v>2.2857142857142856</v>
      </c>
      <c r="H100" s="234">
        <f>H99/53</f>
        <v>2.2075471698113209</v>
      </c>
      <c r="I100" s="234">
        <f>I99/27</f>
        <v>2.1481481481481484</v>
      </c>
      <c r="J100" s="234">
        <f>J99/58</f>
        <v>2.4310344827586206</v>
      </c>
      <c r="K100" s="236"/>
      <c r="L100" s="236"/>
      <c r="M100" s="232" t="s">
        <v>53</v>
      </c>
      <c r="N100" s="233"/>
      <c r="O100" s="234">
        <f>O99/35</f>
        <v>2.3465714285714294</v>
      </c>
      <c r="P100" s="234">
        <f>P99/76</f>
        <v>2.536578947368421</v>
      </c>
      <c r="Q100" s="234">
        <f>Q99/75</f>
        <v>2.1123999999999992</v>
      </c>
      <c r="R100" s="234">
        <f>R99/44</f>
        <v>2.3036363636363637</v>
      </c>
      <c r="S100" s="234">
        <f>S99/28</f>
        <v>1.9428571428571431</v>
      </c>
      <c r="T100" s="234">
        <f>T99/53</f>
        <v>1.8639622641509432</v>
      </c>
      <c r="U100" s="234">
        <f>U99/27</f>
        <v>1.8977777777777778</v>
      </c>
      <c r="V100" s="234">
        <f>V99/58</f>
        <v>2.1253448275862072</v>
      </c>
      <c r="W100" s="167"/>
    </row>
    <row r="101" spans="1:26" ht="15" customHeight="1" x14ac:dyDescent="0.25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</row>
    <row r="102" spans="1:26" ht="15" customHeight="1" x14ac:dyDescent="0.25">
      <c r="C102">
        <f t="shared" ref="C102:J102" si="2">COUNTIFS(C14:C98,"3")</f>
        <v>25</v>
      </c>
      <c r="D102">
        <f t="shared" si="2"/>
        <v>76</v>
      </c>
      <c r="E102">
        <f t="shared" si="2"/>
        <v>40</v>
      </c>
      <c r="F102">
        <f t="shared" si="2"/>
        <v>26</v>
      </c>
      <c r="G102">
        <f t="shared" si="2"/>
        <v>8</v>
      </c>
      <c r="H102">
        <f t="shared" si="2"/>
        <v>11</v>
      </c>
      <c r="I102">
        <f t="shared" si="2"/>
        <v>4</v>
      </c>
      <c r="J102">
        <f t="shared" si="2"/>
        <v>25</v>
      </c>
    </row>
    <row r="103" spans="1:26" ht="15" customHeight="1" x14ac:dyDescent="0.25">
      <c r="C103">
        <f t="shared" ref="C103:J103" si="3">COUNTIFS(C14:C98,"2")</f>
        <v>10</v>
      </c>
      <c r="D103">
        <f t="shared" si="3"/>
        <v>0</v>
      </c>
      <c r="E103">
        <f t="shared" si="3"/>
        <v>35</v>
      </c>
      <c r="F103">
        <f t="shared" si="3"/>
        <v>18</v>
      </c>
      <c r="G103">
        <f t="shared" si="3"/>
        <v>20</v>
      </c>
      <c r="H103">
        <f t="shared" si="3"/>
        <v>42</v>
      </c>
      <c r="I103">
        <f t="shared" si="3"/>
        <v>23</v>
      </c>
      <c r="J103">
        <f t="shared" si="3"/>
        <v>33</v>
      </c>
    </row>
    <row r="104" spans="1:26" ht="15" customHeight="1" x14ac:dyDescent="0.25">
      <c r="C104">
        <f t="shared" ref="C104:G104" si="4">SUM(C102:C103)</f>
        <v>35</v>
      </c>
      <c r="D104">
        <f t="shared" si="4"/>
        <v>76</v>
      </c>
      <c r="E104">
        <f t="shared" si="4"/>
        <v>75</v>
      </c>
      <c r="F104">
        <f t="shared" si="4"/>
        <v>44</v>
      </c>
      <c r="G104">
        <f t="shared" si="4"/>
        <v>28</v>
      </c>
      <c r="H104">
        <f>SUM(H102:H103)</f>
        <v>53</v>
      </c>
      <c r="I104">
        <f t="shared" ref="I104:J104" si="5">SUM(I102:I103)</f>
        <v>27</v>
      </c>
      <c r="J104">
        <f t="shared" si="5"/>
        <v>58</v>
      </c>
    </row>
    <row r="105" spans="1:26" ht="15" customHeight="1" x14ac:dyDescent="0.25"/>
    <row r="106" spans="1:26" ht="15" customHeight="1" x14ac:dyDescent="0.25"/>
    <row r="107" spans="1:26" ht="15" customHeight="1" x14ac:dyDescent="0.25"/>
    <row r="108" spans="1:26" ht="30" customHeight="1" x14ac:dyDescent="0.25">
      <c r="D108" s="187" t="s">
        <v>54</v>
      </c>
      <c r="E108" s="187"/>
      <c r="F108" s="187"/>
      <c r="G108" s="187"/>
      <c r="H108" s="187"/>
      <c r="I108" s="187"/>
      <c r="N108" s="188" t="s">
        <v>55</v>
      </c>
      <c r="O108" s="188"/>
      <c r="P108" s="188"/>
      <c r="Q108" s="188"/>
      <c r="R108" s="188"/>
      <c r="S108" s="188"/>
      <c r="T108" s="188"/>
      <c r="U108" s="188"/>
    </row>
    <row r="109" spans="1:26" ht="27.75" customHeight="1" x14ac:dyDescent="0.3">
      <c r="B109" s="181"/>
      <c r="C109" s="184" t="s">
        <v>56</v>
      </c>
      <c r="D109" s="184" t="s">
        <v>57</v>
      </c>
      <c r="E109" s="184" t="s">
        <v>58</v>
      </c>
      <c r="F109" s="184" t="s">
        <v>59</v>
      </c>
      <c r="G109" s="184" t="s">
        <v>60</v>
      </c>
      <c r="H109" s="184" t="s">
        <v>61</v>
      </c>
      <c r="I109" s="184" t="s">
        <v>62</v>
      </c>
      <c r="J109" s="184" t="s">
        <v>63</v>
      </c>
      <c r="K109" s="184"/>
      <c r="L109" s="184"/>
      <c r="M109" s="184"/>
      <c r="N109" s="184"/>
      <c r="O109" s="184" t="s">
        <v>56</v>
      </c>
      <c r="P109" s="184" t="s">
        <v>57</v>
      </c>
      <c r="Q109" s="184" t="s">
        <v>58</v>
      </c>
      <c r="R109" s="184" t="s">
        <v>59</v>
      </c>
      <c r="S109" s="184" t="s">
        <v>60</v>
      </c>
      <c r="T109" s="184" t="s">
        <v>61</v>
      </c>
      <c r="U109" s="184" t="s">
        <v>62</v>
      </c>
      <c r="V109" s="184" t="s">
        <v>63</v>
      </c>
      <c r="W109" s="181"/>
      <c r="X109" s="181"/>
      <c r="Y109" s="181"/>
      <c r="Z109" s="181"/>
    </row>
    <row r="110" spans="1:26" ht="39.75" customHeight="1" x14ac:dyDescent="0.3">
      <c r="B110" s="181" t="s">
        <v>64</v>
      </c>
      <c r="C110" s="182">
        <v>2.7142857142857144</v>
      </c>
      <c r="D110" s="182">
        <v>3</v>
      </c>
      <c r="E110" s="182">
        <v>2.5333333333333332</v>
      </c>
      <c r="F110" s="182">
        <v>2.5909090909090908</v>
      </c>
      <c r="G110" s="182">
        <v>2.2857142857142856</v>
      </c>
      <c r="H110" s="182">
        <v>2.2075471698113209</v>
      </c>
      <c r="I110" s="182">
        <v>2.1481481481481484</v>
      </c>
      <c r="J110" s="182">
        <v>2.4310344827586206</v>
      </c>
      <c r="K110" s="181"/>
      <c r="L110" s="181"/>
      <c r="M110" s="181"/>
      <c r="N110" s="183" t="s">
        <v>65</v>
      </c>
      <c r="O110" s="182">
        <f t="shared" ref="O110:V110" si="6">C112</f>
        <v>86.45263157894739</v>
      </c>
      <c r="P110" s="182">
        <f t="shared" si="6"/>
        <v>84.55263157894737</v>
      </c>
      <c r="Q110" s="182">
        <f t="shared" si="6"/>
        <v>83.384210526315769</v>
      </c>
      <c r="R110" s="182">
        <f t="shared" si="6"/>
        <v>88.912280701754398</v>
      </c>
      <c r="S110" s="182">
        <f t="shared" si="6"/>
        <v>85.000000000000014</v>
      </c>
      <c r="T110" s="182">
        <f t="shared" si="6"/>
        <v>84.435897435897431</v>
      </c>
      <c r="U110" s="182">
        <f t="shared" si="6"/>
        <v>88.34482758620689</v>
      </c>
      <c r="V110" s="182">
        <f t="shared" si="6"/>
        <v>87.425531914893639</v>
      </c>
      <c r="W110" s="181"/>
      <c r="X110" s="181"/>
      <c r="Y110" s="181"/>
      <c r="Z110" s="181"/>
    </row>
    <row r="111" spans="1:26" ht="45.75" customHeight="1" x14ac:dyDescent="0.3">
      <c r="B111" s="183" t="s">
        <v>66</v>
      </c>
      <c r="C111" s="182">
        <f t="shared" ref="C111:J111" si="7">O100</f>
        <v>2.3465714285714294</v>
      </c>
      <c r="D111" s="182">
        <f t="shared" si="7"/>
        <v>2.536578947368421</v>
      </c>
      <c r="E111" s="182">
        <f t="shared" si="7"/>
        <v>2.1123999999999992</v>
      </c>
      <c r="F111" s="182">
        <f t="shared" si="7"/>
        <v>2.3036363636363637</v>
      </c>
      <c r="G111" s="182">
        <f t="shared" si="7"/>
        <v>1.9428571428571431</v>
      </c>
      <c r="H111" s="182">
        <f t="shared" si="7"/>
        <v>1.8639622641509432</v>
      </c>
      <c r="I111" s="182">
        <f t="shared" si="7"/>
        <v>1.8977777777777778</v>
      </c>
      <c r="J111" s="182">
        <f t="shared" si="7"/>
        <v>2.1253448275862072</v>
      </c>
      <c r="K111" s="181"/>
      <c r="L111" s="181"/>
      <c r="M111" s="181"/>
      <c r="N111" s="183"/>
      <c r="O111" s="182"/>
      <c r="P111" s="182"/>
      <c r="Q111" s="182"/>
      <c r="R111" s="182"/>
      <c r="S111" s="182"/>
      <c r="T111" s="182"/>
      <c r="U111" s="182"/>
      <c r="V111" s="182"/>
      <c r="W111" s="181"/>
      <c r="X111" s="181"/>
      <c r="Y111" s="181"/>
      <c r="Z111" s="181"/>
    </row>
    <row r="112" spans="1:26" ht="41.25" customHeight="1" x14ac:dyDescent="0.3">
      <c r="B112" s="183" t="s">
        <v>67</v>
      </c>
      <c r="C112" s="182">
        <f>C111*100/C110</f>
        <v>86.45263157894739</v>
      </c>
      <c r="D112" s="182">
        <f t="shared" ref="D112:J112" si="8">D111*100/D110</f>
        <v>84.55263157894737</v>
      </c>
      <c r="E112" s="182">
        <f t="shared" si="8"/>
        <v>83.384210526315769</v>
      </c>
      <c r="F112" s="182">
        <f t="shared" si="8"/>
        <v>88.912280701754398</v>
      </c>
      <c r="G112" s="182">
        <f t="shared" si="8"/>
        <v>85.000000000000014</v>
      </c>
      <c r="H112" s="182">
        <f t="shared" si="8"/>
        <v>84.435897435897431</v>
      </c>
      <c r="I112" s="182">
        <f t="shared" si="8"/>
        <v>88.34482758620689</v>
      </c>
      <c r="J112" s="182">
        <f t="shared" si="8"/>
        <v>87.425531914893639</v>
      </c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</row>
    <row r="113" spans="2:26" ht="15" customHeight="1" x14ac:dyDescent="0.3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</row>
    <row r="114" spans="2:26" ht="15" customHeight="1" x14ac:dyDescent="0.25"/>
    <row r="115" spans="2:26" ht="15" customHeight="1" x14ac:dyDescent="0.25"/>
    <row r="116" spans="2:26" ht="15" customHeight="1" x14ac:dyDescent="0.25"/>
    <row r="117" spans="2:26" ht="15" customHeight="1" x14ac:dyDescent="0.25"/>
    <row r="118" spans="2:26" ht="15" customHeight="1" x14ac:dyDescent="0.25"/>
    <row r="119" spans="2:26" ht="15" customHeight="1" x14ac:dyDescent="0.25"/>
    <row r="120" spans="2:26" ht="15" customHeight="1" x14ac:dyDescent="0.25"/>
    <row r="121" spans="2:26" ht="15" customHeight="1" x14ac:dyDescent="0.25"/>
    <row r="122" spans="2:26" ht="15" customHeight="1" x14ac:dyDescent="0.25"/>
    <row r="123" spans="2:26" ht="15" customHeight="1" x14ac:dyDescent="0.25"/>
    <row r="124" spans="2:26" ht="15" customHeight="1" x14ac:dyDescent="0.25"/>
    <row r="125" spans="2:26" ht="15" customHeight="1" x14ac:dyDescent="0.25"/>
    <row r="126" spans="2:26" ht="15" customHeight="1" x14ac:dyDescent="0.25"/>
    <row r="127" spans="2:26" ht="15" customHeight="1" x14ac:dyDescent="0.25"/>
    <row r="128" spans="2:26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spans="5:27" ht="15" customHeight="1" x14ac:dyDescent="0.25"/>
    <row r="194" spans="5:27" ht="15" customHeight="1" x14ac:dyDescent="0.25"/>
    <row r="195" spans="5:27" ht="15" customHeight="1" x14ac:dyDescent="0.25"/>
    <row r="196" spans="5:27" ht="15" customHeight="1" x14ac:dyDescent="0.25"/>
    <row r="197" spans="5:27" ht="15" customHeight="1" x14ac:dyDescent="0.25"/>
    <row r="198" spans="5:27" ht="15" customHeight="1" x14ac:dyDescent="0.25">
      <c r="J198" s="133"/>
      <c r="L198" s="133"/>
      <c r="N198" s="133"/>
    </row>
    <row r="199" spans="5:27" ht="15" customHeight="1" x14ac:dyDescent="0.25">
      <c r="E199" s="89"/>
      <c r="J199" s="89"/>
      <c r="L199" s="133"/>
      <c r="N199" s="134"/>
      <c r="P199" s="133"/>
      <c r="R199" s="133"/>
      <c r="S199" s="133"/>
      <c r="T199" s="133"/>
      <c r="U199" s="133"/>
      <c r="W199" s="133">
        <f>W198/180*100</f>
        <v>0</v>
      </c>
      <c r="Y199" s="133">
        <f>Y198/180*100</f>
        <v>0</v>
      </c>
      <c r="AA199" s="133">
        <f>AA198/180*100</f>
        <v>0</v>
      </c>
    </row>
    <row r="200" spans="5:27" ht="15" customHeight="1" x14ac:dyDescent="0.25"/>
    <row r="201" spans="5:27" ht="15" customHeight="1" x14ac:dyDescent="0.25"/>
    <row r="202" spans="5:27" ht="15" customHeight="1" x14ac:dyDescent="0.25"/>
    <row r="203" spans="5:27" ht="15" customHeight="1" x14ac:dyDescent="0.25"/>
    <row r="204" spans="5:27" ht="15" customHeight="1" x14ac:dyDescent="0.25"/>
    <row r="205" spans="5:27" ht="15" customHeight="1" x14ac:dyDescent="0.25"/>
    <row r="206" spans="5:27" ht="15" customHeight="1" x14ac:dyDescent="0.25"/>
    <row r="207" spans="5:27" ht="15" customHeight="1" x14ac:dyDescent="0.25"/>
    <row r="208" spans="5:27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</sheetData>
  <mergeCells count="7">
    <mergeCell ref="O3:S5"/>
    <mergeCell ref="D108:I108"/>
    <mergeCell ref="N108:U108"/>
    <mergeCell ref="A9:J9"/>
    <mergeCell ref="M9:V9"/>
    <mergeCell ref="A10:J10"/>
    <mergeCell ref="M10:V10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53"/>
  <sheetViews>
    <sheetView topLeftCell="A50" zoomScale="85" zoomScaleNormal="85" workbookViewId="0">
      <selection sqref="A1:W55"/>
    </sheetView>
  </sheetViews>
  <sheetFormatPr defaultColWidth="12.5703125" defaultRowHeight="15" customHeight="1" x14ac:dyDescent="0.25"/>
  <cols>
    <col min="1" max="2" width="7.5703125" customWidth="1"/>
    <col min="3" max="3" width="41.42578125" bestFit="1" customWidth="1"/>
    <col min="4" max="4" width="7.5703125" customWidth="1"/>
    <col min="5" max="5" width="9.42578125" bestFit="1" customWidth="1"/>
    <col min="6" max="6" width="7.5703125" customWidth="1"/>
    <col min="7" max="7" width="9.42578125" bestFit="1" customWidth="1"/>
    <col min="8" max="8" width="7.5703125" customWidth="1"/>
    <col min="9" max="9" width="9.42578125" bestFit="1" customWidth="1"/>
    <col min="10" max="10" width="7.5703125" customWidth="1"/>
    <col min="11" max="11" width="9.42578125" bestFit="1" customWidth="1"/>
    <col min="12" max="12" width="7.5703125" customWidth="1"/>
    <col min="13" max="13" width="9.42578125" bestFit="1" customWidth="1"/>
    <col min="14" max="14" width="7.5703125" customWidth="1"/>
    <col min="15" max="15" width="9.42578125" bestFit="1" customWidth="1"/>
    <col min="16" max="16" width="7.5703125" customWidth="1"/>
    <col min="17" max="17" width="9.42578125" bestFit="1" customWidth="1"/>
    <col min="18" max="18" width="7.5703125" customWidth="1"/>
    <col min="19" max="19" width="9.42578125" bestFit="1" customWidth="1"/>
    <col min="20" max="20" width="7.5703125" customWidth="1"/>
    <col min="21" max="21" width="9.42578125" bestFit="1" customWidth="1"/>
    <col min="22" max="22" width="7.5703125" customWidth="1"/>
    <col min="23" max="23" width="9.42578125" bestFit="1" customWidth="1"/>
    <col min="24" max="26" width="7.5703125" customWidth="1"/>
  </cols>
  <sheetData>
    <row r="1" spans="1:23" ht="15" customHeight="1" x14ac:dyDescent="0.25">
      <c r="A1" s="226" t="s">
        <v>68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</row>
    <row r="2" spans="1:23" ht="15" customHeight="1" x14ac:dyDescent="0.25">
      <c r="A2" s="226" t="s">
        <v>69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</row>
    <row r="3" spans="1:23" ht="1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3" ht="18.75" x14ac:dyDescent="0.25">
      <c r="A4" s="227" t="s">
        <v>758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</row>
    <row r="6" spans="1:23" ht="66.75" customHeight="1" x14ac:dyDescent="0.25">
      <c r="A6" s="12" t="s">
        <v>71</v>
      </c>
      <c r="B6" s="12" t="s">
        <v>72</v>
      </c>
      <c r="C6" s="12" t="s">
        <v>73</v>
      </c>
      <c r="D6" s="201" t="s">
        <v>759</v>
      </c>
      <c r="E6" s="223"/>
      <c r="F6" s="201" t="s">
        <v>760</v>
      </c>
      <c r="G6" s="223"/>
      <c r="H6" s="201" t="s">
        <v>761</v>
      </c>
      <c r="I6" s="223"/>
      <c r="J6" s="201" t="s">
        <v>762</v>
      </c>
      <c r="K6" s="223"/>
      <c r="L6" s="201" t="s">
        <v>763</v>
      </c>
      <c r="M6" s="223"/>
      <c r="N6" s="201" t="s">
        <v>764</v>
      </c>
      <c r="O6" s="223"/>
      <c r="P6" s="201" t="s">
        <v>765</v>
      </c>
      <c r="Q6" s="223"/>
      <c r="R6" s="201" t="s">
        <v>766</v>
      </c>
      <c r="S6" s="223"/>
      <c r="T6" s="201" t="s">
        <v>767</v>
      </c>
      <c r="U6" s="223"/>
      <c r="V6" s="201" t="s">
        <v>768</v>
      </c>
      <c r="W6" s="223"/>
    </row>
    <row r="7" spans="1:23" ht="15.75" x14ac:dyDescent="0.25">
      <c r="A7" s="13">
        <v>1</v>
      </c>
      <c r="B7" s="74">
        <v>1601</v>
      </c>
      <c r="C7" s="74" t="s">
        <v>769</v>
      </c>
      <c r="D7" s="14">
        <v>0.57999999999999996</v>
      </c>
      <c r="E7" s="13" t="str">
        <f t="shared" ref="E7:E43" si="0">IF(D7&gt;=55%,"Y","N")</f>
        <v>Y</v>
      </c>
      <c r="F7" s="14">
        <v>0.72</v>
      </c>
      <c r="G7" s="13" t="str">
        <f t="shared" ref="G7:G43" si="1">IF(F7&gt;=55%,"Y","N")</f>
        <v>Y</v>
      </c>
      <c r="H7" s="14">
        <v>0.83</v>
      </c>
      <c r="I7" s="13" t="str">
        <f>IF(H7&gt;=55%,"Y","N")</f>
        <v>Y</v>
      </c>
      <c r="J7" s="14">
        <v>0.7</v>
      </c>
      <c r="K7" s="13" t="str">
        <f>IF(J7&gt;=55%,"Y","N")</f>
        <v>Y</v>
      </c>
      <c r="L7" s="14">
        <v>0.52</v>
      </c>
      <c r="M7" s="13" t="str">
        <f>IF(L7&gt;=55%,"Y","N")</f>
        <v>N</v>
      </c>
      <c r="N7" s="14">
        <v>0.8</v>
      </c>
      <c r="O7" s="13" t="str">
        <f>IF(N7&gt;=55%,"Y","N")</f>
        <v>Y</v>
      </c>
      <c r="P7" s="14">
        <v>0.65</v>
      </c>
      <c r="Q7" s="13" t="str">
        <f>IF(P7&gt;=55%,"Y","N")</f>
        <v>Y</v>
      </c>
      <c r="R7" s="14">
        <v>0.52</v>
      </c>
      <c r="S7" s="13" t="str">
        <f t="shared" ref="S7:S43" si="2">IF(R7&gt;=55%,"Y","N")</f>
        <v>N</v>
      </c>
      <c r="T7" s="14">
        <v>0.7</v>
      </c>
      <c r="U7" s="13" t="str">
        <f t="shared" ref="U7:U43" si="3">IF(T7&gt;=55%,"Y","N")</f>
        <v>Y</v>
      </c>
      <c r="V7" s="14">
        <v>0.66</v>
      </c>
      <c r="W7" s="13" t="str">
        <f t="shared" ref="W7:W43" si="4">IF(V7&gt;=55%,"Y","N")</f>
        <v>Y</v>
      </c>
    </row>
    <row r="8" spans="1:23" ht="15.75" x14ac:dyDescent="0.25">
      <c r="A8" s="13">
        <v>2</v>
      </c>
      <c r="B8" s="74">
        <v>1602</v>
      </c>
      <c r="C8" s="74" t="s">
        <v>770</v>
      </c>
      <c r="D8" s="14">
        <v>0.755</v>
      </c>
      <c r="E8" s="13" t="str">
        <f t="shared" si="0"/>
        <v>Y</v>
      </c>
      <c r="F8" s="14">
        <v>0.8</v>
      </c>
      <c r="G8" s="13" t="str">
        <f t="shared" si="1"/>
        <v>Y</v>
      </c>
      <c r="H8" s="14">
        <v>0.88</v>
      </c>
      <c r="I8" s="13" t="str">
        <f t="shared" ref="I8:I43" si="5">IF(H8&gt;=55%,"Y","N")</f>
        <v>Y</v>
      </c>
      <c r="J8" s="14">
        <v>0.7</v>
      </c>
      <c r="K8" s="13" t="str">
        <f t="shared" ref="K8:K43" si="6">IF(J8&gt;=55%,"Y","N")</f>
        <v>Y</v>
      </c>
      <c r="L8" s="14">
        <v>0.78</v>
      </c>
      <c r="M8" s="13" t="str">
        <f t="shared" ref="M8:M43" si="7">IF(L8&gt;=55%,"Y","N")</f>
        <v>Y</v>
      </c>
      <c r="N8" s="14">
        <v>0.8</v>
      </c>
      <c r="O8" s="13" t="str">
        <f t="shared" ref="O8:O43" si="8">IF(N8&gt;=55%,"Y","N")</f>
        <v>Y</v>
      </c>
      <c r="P8" s="14">
        <v>0.83</v>
      </c>
      <c r="Q8" s="13" t="str">
        <f t="shared" ref="Q8:Q43" si="9">IF(P8&gt;=55%,"Y","N")</f>
        <v>Y</v>
      </c>
      <c r="R8" s="14">
        <v>0.56999999999999995</v>
      </c>
      <c r="S8" s="13" t="str">
        <f t="shared" si="2"/>
        <v>Y</v>
      </c>
      <c r="T8" s="14">
        <v>0.8</v>
      </c>
      <c r="U8" s="13" t="str">
        <f t="shared" si="3"/>
        <v>Y</v>
      </c>
      <c r="V8" s="14">
        <v>0.89</v>
      </c>
      <c r="W8" s="13" t="str">
        <f t="shared" si="4"/>
        <v>Y</v>
      </c>
    </row>
    <row r="9" spans="1:23" ht="15.75" x14ac:dyDescent="0.25">
      <c r="A9" s="13">
        <v>3</v>
      </c>
      <c r="B9" s="74">
        <v>1604</v>
      </c>
      <c r="C9" s="74" t="s">
        <v>771</v>
      </c>
      <c r="D9" s="14">
        <v>0.64</v>
      </c>
      <c r="E9" s="13" t="str">
        <f t="shared" si="0"/>
        <v>Y</v>
      </c>
      <c r="F9" s="14">
        <v>0.77</v>
      </c>
      <c r="G9" s="13" t="str">
        <f t="shared" si="1"/>
        <v>Y</v>
      </c>
      <c r="H9" s="14">
        <v>0.8</v>
      </c>
      <c r="I9" s="13" t="str">
        <f t="shared" si="5"/>
        <v>Y</v>
      </c>
      <c r="J9" s="14">
        <v>0.7</v>
      </c>
      <c r="K9" s="13" t="str">
        <f t="shared" si="6"/>
        <v>Y</v>
      </c>
      <c r="L9" s="14">
        <v>0.57999999999999996</v>
      </c>
      <c r="M9" s="13" t="str">
        <f t="shared" si="7"/>
        <v>Y</v>
      </c>
      <c r="N9" s="14">
        <v>0.82</v>
      </c>
      <c r="O9" s="13" t="str">
        <f t="shared" si="8"/>
        <v>Y</v>
      </c>
      <c r="P9" s="14">
        <v>0.63</v>
      </c>
      <c r="Q9" s="13" t="str">
        <f t="shared" si="9"/>
        <v>Y</v>
      </c>
      <c r="R9" s="14">
        <v>0.57999999999999996</v>
      </c>
      <c r="S9" s="13" t="str">
        <f t="shared" si="2"/>
        <v>Y</v>
      </c>
      <c r="T9" s="14">
        <v>0.65</v>
      </c>
      <c r="U9" s="13" t="str">
        <f t="shared" si="3"/>
        <v>Y</v>
      </c>
      <c r="V9" s="14">
        <v>0.86</v>
      </c>
      <c r="W9" s="13" t="str">
        <f t="shared" si="4"/>
        <v>Y</v>
      </c>
    </row>
    <row r="10" spans="1:23" ht="15.75" x14ac:dyDescent="0.25">
      <c r="A10" s="13">
        <v>4</v>
      </c>
      <c r="B10" s="74">
        <v>1605</v>
      </c>
      <c r="C10" s="74" t="s">
        <v>772</v>
      </c>
      <c r="D10" s="14">
        <v>0.64</v>
      </c>
      <c r="E10" s="13" t="str">
        <f t="shared" si="0"/>
        <v>Y</v>
      </c>
      <c r="F10" s="14">
        <v>0.8</v>
      </c>
      <c r="G10" s="13" t="str">
        <f t="shared" si="1"/>
        <v>Y</v>
      </c>
      <c r="H10" s="14">
        <v>0.67</v>
      </c>
      <c r="I10" s="13" t="str">
        <f t="shared" si="5"/>
        <v>Y</v>
      </c>
      <c r="J10" s="14">
        <v>0.7</v>
      </c>
      <c r="K10" s="13" t="str">
        <f t="shared" si="6"/>
        <v>Y</v>
      </c>
      <c r="L10" s="14">
        <v>0.5</v>
      </c>
      <c r="M10" s="13" t="str">
        <f t="shared" si="7"/>
        <v>N</v>
      </c>
      <c r="N10" s="14">
        <v>0.72</v>
      </c>
      <c r="O10" s="13" t="str">
        <f t="shared" si="8"/>
        <v>Y</v>
      </c>
      <c r="P10" s="14">
        <v>0.66</v>
      </c>
      <c r="Q10" s="13" t="str">
        <f t="shared" si="9"/>
        <v>Y</v>
      </c>
      <c r="R10" s="14">
        <v>0.55000000000000004</v>
      </c>
      <c r="S10" s="13" t="str">
        <f t="shared" si="2"/>
        <v>Y</v>
      </c>
      <c r="T10" s="14">
        <v>0.6</v>
      </c>
      <c r="U10" s="13" t="str">
        <f t="shared" si="3"/>
        <v>Y</v>
      </c>
      <c r="V10" s="14">
        <v>0.82</v>
      </c>
      <c r="W10" s="13" t="str">
        <f t="shared" si="4"/>
        <v>Y</v>
      </c>
    </row>
    <row r="11" spans="1:23" ht="15.75" x14ac:dyDescent="0.25">
      <c r="A11" s="13">
        <v>5</v>
      </c>
      <c r="B11" s="74">
        <v>1606</v>
      </c>
      <c r="C11" s="74" t="s">
        <v>773</v>
      </c>
      <c r="D11" s="14">
        <v>0.71</v>
      </c>
      <c r="E11" s="13" t="str">
        <f t="shared" si="0"/>
        <v>Y</v>
      </c>
      <c r="F11" s="14">
        <v>0.85</v>
      </c>
      <c r="G11" s="13" t="str">
        <f t="shared" si="1"/>
        <v>Y</v>
      </c>
      <c r="H11" s="14">
        <v>0.77</v>
      </c>
      <c r="I11" s="13" t="str">
        <f t="shared" si="5"/>
        <v>Y</v>
      </c>
      <c r="J11" s="14">
        <v>0.7</v>
      </c>
      <c r="K11" s="13" t="str">
        <f t="shared" si="6"/>
        <v>Y</v>
      </c>
      <c r="L11" s="14">
        <v>0.6</v>
      </c>
      <c r="M11" s="13" t="str">
        <f t="shared" si="7"/>
        <v>Y</v>
      </c>
      <c r="N11" s="14">
        <v>0.75</v>
      </c>
      <c r="O11" s="13" t="str">
        <f t="shared" si="8"/>
        <v>Y</v>
      </c>
      <c r="P11" s="14">
        <v>0.62</v>
      </c>
      <c r="Q11" s="13" t="str">
        <f t="shared" si="9"/>
        <v>Y</v>
      </c>
      <c r="R11" s="14">
        <v>0.56999999999999995</v>
      </c>
      <c r="S11" s="13" t="str">
        <f t="shared" si="2"/>
        <v>Y</v>
      </c>
      <c r="T11" s="14">
        <v>0.65</v>
      </c>
      <c r="U11" s="13" t="str">
        <f t="shared" si="3"/>
        <v>Y</v>
      </c>
      <c r="V11" s="14">
        <v>0.83</v>
      </c>
      <c r="W11" s="13" t="str">
        <f t="shared" si="4"/>
        <v>Y</v>
      </c>
    </row>
    <row r="12" spans="1:23" ht="15.75" x14ac:dyDescent="0.25">
      <c r="A12" s="13">
        <v>6</v>
      </c>
      <c r="B12" s="74">
        <v>1607</v>
      </c>
      <c r="C12" s="74" t="s">
        <v>774</v>
      </c>
      <c r="D12" s="14">
        <v>0.64</v>
      </c>
      <c r="E12" s="13" t="str">
        <f t="shared" si="0"/>
        <v>Y</v>
      </c>
      <c r="F12" s="14">
        <v>0.75</v>
      </c>
      <c r="G12" s="13" t="str">
        <f t="shared" si="1"/>
        <v>Y</v>
      </c>
      <c r="H12" s="14">
        <v>0.77</v>
      </c>
      <c r="I12" s="13" t="str">
        <f t="shared" si="5"/>
        <v>Y</v>
      </c>
      <c r="J12" s="14">
        <v>0.7</v>
      </c>
      <c r="K12" s="13" t="str">
        <f t="shared" si="6"/>
        <v>Y</v>
      </c>
      <c r="L12" s="14">
        <v>0.5</v>
      </c>
      <c r="M12" s="13" t="str">
        <f t="shared" si="7"/>
        <v>N</v>
      </c>
      <c r="N12" s="14">
        <v>0.51</v>
      </c>
      <c r="O12" s="13" t="str">
        <f t="shared" si="8"/>
        <v>N</v>
      </c>
      <c r="P12" s="14">
        <v>0.61</v>
      </c>
      <c r="Q12" s="13" t="str">
        <f t="shared" si="9"/>
        <v>Y</v>
      </c>
      <c r="R12" s="14">
        <v>0.57999999999999996</v>
      </c>
      <c r="S12" s="13" t="str">
        <f t="shared" si="2"/>
        <v>Y</v>
      </c>
      <c r="T12" s="14">
        <v>0.65</v>
      </c>
      <c r="U12" s="13" t="str">
        <f t="shared" si="3"/>
        <v>Y</v>
      </c>
      <c r="V12" s="14">
        <v>0.76</v>
      </c>
      <c r="W12" s="13" t="str">
        <f t="shared" si="4"/>
        <v>Y</v>
      </c>
    </row>
    <row r="13" spans="1:23" ht="15.75" x14ac:dyDescent="0.25">
      <c r="A13" s="13">
        <v>7</v>
      </c>
      <c r="B13" s="74">
        <v>1608</v>
      </c>
      <c r="C13" s="74" t="s">
        <v>775</v>
      </c>
      <c r="D13" s="14">
        <v>0.68500000000000005</v>
      </c>
      <c r="E13" s="13" t="str">
        <f t="shared" si="0"/>
        <v>Y</v>
      </c>
      <c r="F13" s="14">
        <v>0.82</v>
      </c>
      <c r="G13" s="13" t="str">
        <f t="shared" si="1"/>
        <v>Y</v>
      </c>
      <c r="H13" s="14">
        <v>0.83</v>
      </c>
      <c r="I13" s="13" t="str">
        <f t="shared" si="5"/>
        <v>Y</v>
      </c>
      <c r="J13" s="14">
        <v>0.7</v>
      </c>
      <c r="K13" s="13" t="str">
        <f t="shared" si="6"/>
        <v>Y</v>
      </c>
      <c r="L13" s="14">
        <v>0.56000000000000005</v>
      </c>
      <c r="M13" s="13" t="str">
        <f t="shared" si="7"/>
        <v>Y</v>
      </c>
      <c r="N13" s="14">
        <v>0.72</v>
      </c>
      <c r="O13" s="13" t="str">
        <f t="shared" si="8"/>
        <v>Y</v>
      </c>
      <c r="P13" s="14">
        <v>0.71</v>
      </c>
      <c r="Q13" s="13" t="str">
        <f t="shared" si="9"/>
        <v>Y</v>
      </c>
      <c r="R13" s="14">
        <v>0.64</v>
      </c>
      <c r="S13" s="13" t="str">
        <f t="shared" si="2"/>
        <v>Y</v>
      </c>
      <c r="T13" s="14">
        <v>0.6</v>
      </c>
      <c r="U13" s="13" t="str">
        <f t="shared" si="3"/>
        <v>Y</v>
      </c>
      <c r="V13" s="14">
        <v>0.83</v>
      </c>
      <c r="W13" s="13" t="str">
        <f t="shared" si="4"/>
        <v>Y</v>
      </c>
    </row>
    <row r="14" spans="1:23" ht="15.75" x14ac:dyDescent="0.25">
      <c r="A14" s="13">
        <v>8</v>
      </c>
      <c r="B14" s="74">
        <v>1609</v>
      </c>
      <c r="C14" s="74" t="s">
        <v>776</v>
      </c>
      <c r="D14" s="14">
        <v>0.66</v>
      </c>
      <c r="E14" s="13" t="str">
        <f t="shared" si="0"/>
        <v>Y</v>
      </c>
      <c r="F14" s="14">
        <v>0.83</v>
      </c>
      <c r="G14" s="13" t="str">
        <f t="shared" si="1"/>
        <v>Y</v>
      </c>
      <c r="H14" s="14">
        <v>0.69</v>
      </c>
      <c r="I14" s="13" t="str">
        <f t="shared" si="5"/>
        <v>Y</v>
      </c>
      <c r="J14" s="14">
        <v>0.7</v>
      </c>
      <c r="K14" s="13" t="str">
        <f t="shared" si="6"/>
        <v>Y</v>
      </c>
      <c r="L14" s="14">
        <v>0.64</v>
      </c>
      <c r="M14" s="13" t="str">
        <f t="shared" si="7"/>
        <v>Y</v>
      </c>
      <c r="N14" s="14">
        <v>0.91</v>
      </c>
      <c r="O14" s="13" t="str">
        <f t="shared" si="8"/>
        <v>Y</v>
      </c>
      <c r="P14" s="14">
        <v>0.71</v>
      </c>
      <c r="Q14" s="13" t="str">
        <f t="shared" si="9"/>
        <v>Y</v>
      </c>
      <c r="R14" s="14">
        <v>0.62</v>
      </c>
      <c r="S14" s="13" t="str">
        <f t="shared" si="2"/>
        <v>Y</v>
      </c>
      <c r="T14" s="14">
        <v>0.75</v>
      </c>
      <c r="U14" s="13" t="str">
        <f t="shared" si="3"/>
        <v>Y</v>
      </c>
      <c r="V14" s="14">
        <v>0.91</v>
      </c>
      <c r="W14" s="13" t="str">
        <f t="shared" si="4"/>
        <v>Y</v>
      </c>
    </row>
    <row r="15" spans="1:23" ht="15.75" x14ac:dyDescent="0.25">
      <c r="A15" s="13">
        <v>9</v>
      </c>
      <c r="B15" s="74">
        <v>1610</v>
      </c>
      <c r="C15" s="74" t="s">
        <v>777</v>
      </c>
      <c r="D15" s="14">
        <v>0.67500000000000004</v>
      </c>
      <c r="E15" s="13" t="str">
        <f t="shared" si="0"/>
        <v>Y</v>
      </c>
      <c r="F15" s="14">
        <v>0.84</v>
      </c>
      <c r="G15" s="13" t="str">
        <f t="shared" si="1"/>
        <v>Y</v>
      </c>
      <c r="H15" s="14">
        <v>0.83</v>
      </c>
      <c r="I15" s="13" t="str">
        <f t="shared" si="5"/>
        <v>Y</v>
      </c>
      <c r="J15" s="14">
        <v>0.7</v>
      </c>
      <c r="K15" s="13" t="str">
        <f t="shared" si="6"/>
        <v>Y</v>
      </c>
      <c r="L15" s="14">
        <v>0.6</v>
      </c>
      <c r="M15" s="13" t="str">
        <f t="shared" si="7"/>
        <v>Y</v>
      </c>
      <c r="N15" s="14">
        <v>0.62</v>
      </c>
      <c r="O15" s="13" t="str">
        <f t="shared" si="8"/>
        <v>Y</v>
      </c>
      <c r="P15" s="14">
        <v>0.69</v>
      </c>
      <c r="Q15" s="13" t="str">
        <f t="shared" si="9"/>
        <v>Y</v>
      </c>
      <c r="R15" s="14">
        <v>0.61</v>
      </c>
      <c r="S15" s="13" t="str">
        <f t="shared" si="2"/>
        <v>Y</v>
      </c>
      <c r="T15" s="14">
        <v>0.7</v>
      </c>
      <c r="U15" s="13" t="str">
        <f t="shared" si="3"/>
        <v>Y</v>
      </c>
      <c r="V15" s="14">
        <v>0.87</v>
      </c>
      <c r="W15" s="13" t="str">
        <f t="shared" si="4"/>
        <v>Y</v>
      </c>
    </row>
    <row r="16" spans="1:23" ht="15.75" x14ac:dyDescent="0.25">
      <c r="A16" s="13">
        <v>10</v>
      </c>
      <c r="B16" s="74">
        <v>1611</v>
      </c>
      <c r="C16" s="74" t="s">
        <v>778</v>
      </c>
      <c r="D16" s="14">
        <v>0.68500000000000005</v>
      </c>
      <c r="E16" s="13" t="str">
        <f t="shared" si="0"/>
        <v>Y</v>
      </c>
      <c r="F16" s="14">
        <v>0.82</v>
      </c>
      <c r="G16" s="13" t="str">
        <f t="shared" si="1"/>
        <v>Y</v>
      </c>
      <c r="H16" s="14">
        <v>0.76</v>
      </c>
      <c r="I16" s="13" t="str">
        <f t="shared" si="5"/>
        <v>Y</v>
      </c>
      <c r="J16" s="14">
        <v>0.7</v>
      </c>
      <c r="K16" s="13" t="str">
        <f t="shared" si="6"/>
        <v>Y</v>
      </c>
      <c r="L16" s="14">
        <v>0.6</v>
      </c>
      <c r="M16" s="13" t="str">
        <f t="shared" si="7"/>
        <v>Y</v>
      </c>
      <c r="N16" s="14">
        <v>0.7</v>
      </c>
      <c r="O16" s="13" t="str">
        <f t="shared" si="8"/>
        <v>Y</v>
      </c>
      <c r="P16" s="14">
        <v>0.71</v>
      </c>
      <c r="Q16" s="13" t="str">
        <f t="shared" si="9"/>
        <v>Y</v>
      </c>
      <c r="R16" s="14">
        <v>0.72</v>
      </c>
      <c r="S16" s="13" t="str">
        <f t="shared" si="2"/>
        <v>Y</v>
      </c>
      <c r="T16" s="14">
        <v>0.7</v>
      </c>
      <c r="U16" s="13" t="str">
        <f t="shared" si="3"/>
        <v>Y</v>
      </c>
      <c r="V16" s="14">
        <v>0.88</v>
      </c>
      <c r="W16" s="13" t="str">
        <f t="shared" si="4"/>
        <v>Y</v>
      </c>
    </row>
    <row r="17" spans="1:23" ht="15.75" customHeight="1" x14ac:dyDescent="0.25">
      <c r="A17" s="13">
        <v>11</v>
      </c>
      <c r="B17" s="74">
        <v>1613</v>
      </c>
      <c r="C17" s="74" t="s">
        <v>779</v>
      </c>
      <c r="D17" s="14">
        <v>0.72</v>
      </c>
      <c r="E17" s="13" t="str">
        <f t="shared" si="0"/>
        <v>Y</v>
      </c>
      <c r="F17" s="14">
        <v>0.74</v>
      </c>
      <c r="G17" s="13" t="str">
        <f t="shared" si="1"/>
        <v>Y</v>
      </c>
      <c r="H17" s="14">
        <v>0.83</v>
      </c>
      <c r="I17" s="13" t="str">
        <f t="shared" si="5"/>
        <v>Y</v>
      </c>
      <c r="J17" s="14">
        <v>0.7</v>
      </c>
      <c r="K17" s="13" t="str">
        <f t="shared" si="6"/>
        <v>Y</v>
      </c>
      <c r="L17" s="14">
        <v>0.6</v>
      </c>
      <c r="M17" s="13" t="str">
        <f t="shared" si="7"/>
        <v>Y</v>
      </c>
      <c r="N17" s="14">
        <v>0.7</v>
      </c>
      <c r="O17" s="13" t="str">
        <f t="shared" si="8"/>
        <v>Y</v>
      </c>
      <c r="P17" s="14">
        <v>0.69</v>
      </c>
      <c r="Q17" s="13" t="str">
        <f t="shared" si="9"/>
        <v>Y</v>
      </c>
      <c r="R17" s="14">
        <v>0.59</v>
      </c>
      <c r="S17" s="13" t="str">
        <f t="shared" si="2"/>
        <v>Y</v>
      </c>
      <c r="T17" s="14">
        <v>0.6</v>
      </c>
      <c r="U17" s="13" t="str">
        <f t="shared" si="3"/>
        <v>Y</v>
      </c>
      <c r="V17" s="14">
        <v>0.83</v>
      </c>
      <c r="W17" s="13" t="str">
        <f t="shared" si="4"/>
        <v>Y</v>
      </c>
    </row>
    <row r="18" spans="1:23" ht="15.75" customHeight="1" x14ac:dyDescent="0.25">
      <c r="A18" s="13">
        <v>12</v>
      </c>
      <c r="B18" s="74">
        <v>1616</v>
      </c>
      <c r="C18" s="74" t="s">
        <v>780</v>
      </c>
      <c r="D18" s="14">
        <v>0.56999999999999995</v>
      </c>
      <c r="E18" s="13" t="str">
        <f t="shared" si="0"/>
        <v>Y</v>
      </c>
      <c r="F18" s="14">
        <v>0.78</v>
      </c>
      <c r="G18" s="13" t="str">
        <f t="shared" si="1"/>
        <v>Y</v>
      </c>
      <c r="H18" s="14">
        <v>0.67</v>
      </c>
      <c r="I18" s="13" t="str">
        <f t="shared" si="5"/>
        <v>Y</v>
      </c>
      <c r="J18" s="14">
        <v>0.7</v>
      </c>
      <c r="K18" s="13" t="str">
        <f t="shared" si="6"/>
        <v>Y</v>
      </c>
      <c r="L18" s="14">
        <v>0.6</v>
      </c>
      <c r="M18" s="13" t="str">
        <f t="shared" si="7"/>
        <v>Y</v>
      </c>
      <c r="N18" s="14">
        <v>0.76</v>
      </c>
      <c r="O18" s="13" t="str">
        <f t="shared" si="8"/>
        <v>Y</v>
      </c>
      <c r="P18" s="14">
        <v>0.6</v>
      </c>
      <c r="Q18" s="13" t="str">
        <f t="shared" si="9"/>
        <v>Y</v>
      </c>
      <c r="R18" s="14">
        <v>0.56000000000000005</v>
      </c>
      <c r="S18" s="13" t="str">
        <f t="shared" si="2"/>
        <v>Y</v>
      </c>
      <c r="T18" s="14">
        <v>0.75</v>
      </c>
      <c r="U18" s="13" t="str">
        <f t="shared" si="3"/>
        <v>Y</v>
      </c>
      <c r="V18" s="14">
        <v>0.72</v>
      </c>
      <c r="W18" s="13" t="str">
        <f t="shared" si="4"/>
        <v>Y</v>
      </c>
    </row>
    <row r="19" spans="1:23" ht="15.75" customHeight="1" x14ac:dyDescent="0.25">
      <c r="A19" s="13">
        <v>13</v>
      </c>
      <c r="B19" s="74">
        <v>1641</v>
      </c>
      <c r="C19" s="74" t="s">
        <v>781</v>
      </c>
      <c r="D19" s="14">
        <v>0.67500000000000004</v>
      </c>
      <c r="E19" s="13" t="str">
        <f t="shared" si="0"/>
        <v>Y</v>
      </c>
      <c r="F19" s="14">
        <v>0.85</v>
      </c>
      <c r="G19" s="13" t="str">
        <f t="shared" si="1"/>
        <v>Y</v>
      </c>
      <c r="H19" s="14">
        <v>0.85</v>
      </c>
      <c r="I19" s="13" t="str">
        <f t="shared" si="5"/>
        <v>Y</v>
      </c>
      <c r="J19" s="14">
        <v>0.7</v>
      </c>
      <c r="K19" s="13" t="str">
        <f t="shared" si="6"/>
        <v>Y</v>
      </c>
      <c r="L19" s="14">
        <v>0.78</v>
      </c>
      <c r="M19" s="13" t="str">
        <f t="shared" si="7"/>
        <v>Y</v>
      </c>
      <c r="N19" s="14">
        <v>0.93</v>
      </c>
      <c r="O19" s="13" t="str">
        <f t="shared" si="8"/>
        <v>Y</v>
      </c>
      <c r="P19" s="14">
        <v>0.76</v>
      </c>
      <c r="Q19" s="13" t="str">
        <f t="shared" si="9"/>
        <v>Y</v>
      </c>
      <c r="R19" s="14">
        <v>0.67</v>
      </c>
      <c r="S19" s="13" t="str">
        <f t="shared" si="2"/>
        <v>Y</v>
      </c>
      <c r="T19" s="14">
        <v>0.8</v>
      </c>
      <c r="U19" s="13" t="str">
        <f t="shared" si="3"/>
        <v>Y</v>
      </c>
      <c r="V19" s="14">
        <v>0.94</v>
      </c>
      <c r="W19" s="13" t="str">
        <f t="shared" si="4"/>
        <v>Y</v>
      </c>
    </row>
    <row r="20" spans="1:23" ht="15.75" customHeight="1" x14ac:dyDescent="0.25">
      <c r="A20" s="13">
        <v>14</v>
      </c>
      <c r="B20" s="74">
        <v>1617</v>
      </c>
      <c r="C20" s="74" t="s">
        <v>782</v>
      </c>
      <c r="D20" s="14">
        <v>0.68500000000000005</v>
      </c>
      <c r="E20" s="13" t="str">
        <f t="shared" si="0"/>
        <v>Y</v>
      </c>
      <c r="F20" s="14">
        <v>0.83</v>
      </c>
      <c r="G20" s="13" t="str">
        <f t="shared" si="1"/>
        <v>Y</v>
      </c>
      <c r="H20" s="14">
        <v>0.81</v>
      </c>
      <c r="I20" s="13" t="str">
        <f t="shared" si="5"/>
        <v>Y</v>
      </c>
      <c r="J20" s="14">
        <v>0.7</v>
      </c>
      <c r="K20" s="13" t="str">
        <f t="shared" si="6"/>
        <v>Y</v>
      </c>
      <c r="L20" s="14">
        <v>0.7</v>
      </c>
      <c r="M20" s="13" t="str">
        <f t="shared" si="7"/>
        <v>Y</v>
      </c>
      <c r="N20" s="14">
        <v>0.76</v>
      </c>
      <c r="O20" s="13" t="str">
        <f t="shared" si="8"/>
        <v>Y</v>
      </c>
      <c r="P20" s="14">
        <v>0.67</v>
      </c>
      <c r="Q20" s="13" t="str">
        <f t="shared" si="9"/>
        <v>Y</v>
      </c>
      <c r="R20" s="14">
        <v>0.7</v>
      </c>
      <c r="S20" s="13" t="str">
        <f t="shared" si="2"/>
        <v>Y</v>
      </c>
      <c r="T20" s="14">
        <v>0.75</v>
      </c>
      <c r="U20" s="13" t="str">
        <f t="shared" si="3"/>
        <v>Y</v>
      </c>
      <c r="V20" s="14">
        <v>0.87</v>
      </c>
      <c r="W20" s="13" t="str">
        <f t="shared" si="4"/>
        <v>Y</v>
      </c>
    </row>
    <row r="21" spans="1:23" ht="15.75" customHeight="1" x14ac:dyDescent="0.25">
      <c r="A21" s="13">
        <v>15</v>
      </c>
      <c r="B21" s="74">
        <v>1618</v>
      </c>
      <c r="C21" s="74" t="s">
        <v>783</v>
      </c>
      <c r="D21" s="14">
        <v>0.67500000000000004</v>
      </c>
      <c r="E21" s="13" t="str">
        <f t="shared" si="0"/>
        <v>Y</v>
      </c>
      <c r="F21" s="14">
        <v>0.77</v>
      </c>
      <c r="G21" s="13" t="str">
        <f t="shared" si="1"/>
        <v>Y</v>
      </c>
      <c r="H21" s="14">
        <v>0.83</v>
      </c>
      <c r="I21" s="13" t="str">
        <f t="shared" si="5"/>
        <v>Y</v>
      </c>
      <c r="J21" s="14">
        <v>0.7</v>
      </c>
      <c r="K21" s="13" t="str">
        <f t="shared" si="6"/>
        <v>Y</v>
      </c>
      <c r="L21" s="14">
        <v>0.62</v>
      </c>
      <c r="M21" s="13" t="str">
        <f t="shared" si="7"/>
        <v>Y</v>
      </c>
      <c r="N21" s="14">
        <v>0.75</v>
      </c>
      <c r="O21" s="13" t="str">
        <f t="shared" si="8"/>
        <v>Y</v>
      </c>
      <c r="P21" s="14">
        <v>0.63</v>
      </c>
      <c r="Q21" s="13" t="str">
        <f t="shared" si="9"/>
        <v>Y</v>
      </c>
      <c r="R21" s="14">
        <v>0.56999999999999995</v>
      </c>
      <c r="S21" s="13" t="str">
        <f t="shared" si="2"/>
        <v>Y</v>
      </c>
      <c r="T21" s="14">
        <v>0.65</v>
      </c>
      <c r="U21" s="13" t="str">
        <f t="shared" si="3"/>
        <v>Y</v>
      </c>
      <c r="V21" s="14">
        <v>0.8</v>
      </c>
      <c r="W21" s="13" t="str">
        <f t="shared" si="4"/>
        <v>Y</v>
      </c>
    </row>
    <row r="22" spans="1:23" ht="15.75" customHeight="1" x14ac:dyDescent="0.25">
      <c r="A22" s="13">
        <v>16</v>
      </c>
      <c r="B22" s="74">
        <v>1619</v>
      </c>
      <c r="C22" s="74" t="s">
        <v>784</v>
      </c>
      <c r="D22" s="14">
        <v>0.68500000000000005</v>
      </c>
      <c r="E22" s="13" t="str">
        <f t="shared" si="0"/>
        <v>Y</v>
      </c>
      <c r="F22" s="14">
        <v>0.8</v>
      </c>
      <c r="G22" s="13" t="str">
        <f t="shared" si="1"/>
        <v>Y</v>
      </c>
      <c r="H22" s="14">
        <v>0.84</v>
      </c>
      <c r="I22" s="13" t="str">
        <f t="shared" si="5"/>
        <v>Y</v>
      </c>
      <c r="J22" s="14">
        <v>0.7</v>
      </c>
      <c r="K22" s="13" t="str">
        <f t="shared" si="6"/>
        <v>Y</v>
      </c>
      <c r="L22" s="14">
        <v>0.68</v>
      </c>
      <c r="M22" s="13" t="str">
        <f t="shared" si="7"/>
        <v>Y</v>
      </c>
      <c r="N22" s="14">
        <v>0.82</v>
      </c>
      <c r="O22" s="13" t="str">
        <f t="shared" si="8"/>
        <v>Y</v>
      </c>
      <c r="P22" s="14">
        <v>0.62</v>
      </c>
      <c r="Q22" s="13" t="str">
        <f t="shared" si="9"/>
        <v>Y</v>
      </c>
      <c r="R22" s="14">
        <v>0.56000000000000005</v>
      </c>
      <c r="S22" s="13" t="str">
        <f t="shared" si="2"/>
        <v>Y</v>
      </c>
      <c r="T22" s="14">
        <v>0.8</v>
      </c>
      <c r="U22" s="13" t="str">
        <f t="shared" si="3"/>
        <v>Y</v>
      </c>
      <c r="V22" s="14">
        <v>0.79</v>
      </c>
      <c r="W22" s="13" t="str">
        <f t="shared" si="4"/>
        <v>Y</v>
      </c>
    </row>
    <row r="23" spans="1:23" ht="15.75" customHeight="1" x14ac:dyDescent="0.25">
      <c r="A23" s="13">
        <v>17</v>
      </c>
      <c r="B23" s="74">
        <v>1620</v>
      </c>
      <c r="C23" s="74" t="s">
        <v>785</v>
      </c>
      <c r="D23" s="14">
        <v>0.65</v>
      </c>
      <c r="E23" s="13" t="str">
        <f t="shared" si="0"/>
        <v>Y</v>
      </c>
      <c r="F23" s="14">
        <v>0.79</v>
      </c>
      <c r="G23" s="13" t="str">
        <f t="shared" si="1"/>
        <v>Y</v>
      </c>
      <c r="H23" s="14">
        <v>0.72</v>
      </c>
      <c r="I23" s="13" t="str">
        <f t="shared" si="5"/>
        <v>Y</v>
      </c>
      <c r="J23" s="14">
        <v>0.7</v>
      </c>
      <c r="K23" s="13" t="str">
        <f t="shared" si="6"/>
        <v>Y</v>
      </c>
      <c r="L23" s="14">
        <v>0.54</v>
      </c>
      <c r="M23" s="13" t="str">
        <f t="shared" si="7"/>
        <v>N</v>
      </c>
      <c r="N23" s="14">
        <v>0.76</v>
      </c>
      <c r="O23" s="13" t="str">
        <f t="shared" si="8"/>
        <v>Y</v>
      </c>
      <c r="P23" s="14">
        <v>0.64</v>
      </c>
      <c r="Q23" s="13" t="str">
        <f t="shared" si="9"/>
        <v>Y</v>
      </c>
      <c r="R23" s="14">
        <v>0.62</v>
      </c>
      <c r="S23" s="13" t="str">
        <f t="shared" si="2"/>
        <v>Y</v>
      </c>
      <c r="T23" s="14">
        <v>0.75</v>
      </c>
      <c r="U23" s="13" t="str">
        <f t="shared" si="3"/>
        <v>Y</v>
      </c>
      <c r="V23" s="14">
        <v>0.83</v>
      </c>
      <c r="W23" s="13" t="str">
        <f t="shared" si="4"/>
        <v>Y</v>
      </c>
    </row>
    <row r="24" spans="1:23" ht="15.75" customHeight="1" x14ac:dyDescent="0.25">
      <c r="A24" s="13">
        <v>18</v>
      </c>
      <c r="B24" s="74">
        <v>1621</v>
      </c>
      <c r="C24" s="74" t="s">
        <v>786</v>
      </c>
      <c r="D24" s="14">
        <v>0.7</v>
      </c>
      <c r="E24" s="13" t="str">
        <f t="shared" si="0"/>
        <v>Y</v>
      </c>
      <c r="F24" s="14">
        <v>0.71</v>
      </c>
      <c r="G24" s="13" t="str">
        <f t="shared" si="1"/>
        <v>Y</v>
      </c>
      <c r="H24" s="14">
        <v>0.68</v>
      </c>
      <c r="I24" s="13" t="str">
        <f t="shared" si="5"/>
        <v>Y</v>
      </c>
      <c r="J24" s="14">
        <v>0.7</v>
      </c>
      <c r="K24" s="13" t="str">
        <f t="shared" si="6"/>
        <v>Y</v>
      </c>
      <c r="L24" s="14">
        <v>0.57999999999999996</v>
      </c>
      <c r="M24" s="13" t="str">
        <f t="shared" si="7"/>
        <v>Y</v>
      </c>
      <c r="N24" s="14">
        <v>0.73</v>
      </c>
      <c r="O24" s="13" t="str">
        <f t="shared" si="8"/>
        <v>Y</v>
      </c>
      <c r="P24" s="14">
        <v>0.59</v>
      </c>
      <c r="Q24" s="13" t="str">
        <f t="shared" si="9"/>
        <v>Y</v>
      </c>
      <c r="R24" s="14">
        <v>0.57999999999999996</v>
      </c>
      <c r="S24" s="13" t="str">
        <f t="shared" si="2"/>
        <v>Y</v>
      </c>
      <c r="T24" s="14">
        <v>0.6</v>
      </c>
      <c r="U24" s="13" t="str">
        <f t="shared" si="3"/>
        <v>Y</v>
      </c>
      <c r="V24" s="14">
        <v>0.76</v>
      </c>
      <c r="W24" s="13" t="str">
        <f t="shared" si="4"/>
        <v>Y</v>
      </c>
    </row>
    <row r="25" spans="1:23" ht="15.75" customHeight="1" x14ac:dyDescent="0.25">
      <c r="A25" s="13">
        <v>19</v>
      </c>
      <c r="B25" s="74">
        <v>1623</v>
      </c>
      <c r="C25" s="74" t="s">
        <v>787</v>
      </c>
      <c r="D25" s="14">
        <v>0.70499999999999996</v>
      </c>
      <c r="E25" s="13" t="str">
        <f t="shared" si="0"/>
        <v>Y</v>
      </c>
      <c r="F25" s="14">
        <v>0.67</v>
      </c>
      <c r="G25" s="13" t="str">
        <f t="shared" si="1"/>
        <v>Y</v>
      </c>
      <c r="H25" s="14">
        <v>0.83</v>
      </c>
      <c r="I25" s="13" t="str">
        <f t="shared" si="5"/>
        <v>Y</v>
      </c>
      <c r="J25" s="14">
        <v>0.7</v>
      </c>
      <c r="K25" s="13" t="str">
        <f t="shared" si="6"/>
        <v>Y</v>
      </c>
      <c r="L25" s="14">
        <v>0.5</v>
      </c>
      <c r="M25" s="13" t="str">
        <f t="shared" si="7"/>
        <v>N</v>
      </c>
      <c r="N25" s="14">
        <v>0.72</v>
      </c>
      <c r="O25" s="13" t="str">
        <f t="shared" si="8"/>
        <v>Y</v>
      </c>
      <c r="P25" s="14">
        <v>0.64</v>
      </c>
      <c r="Q25" s="13" t="str">
        <f t="shared" si="9"/>
        <v>Y</v>
      </c>
      <c r="R25" s="14">
        <v>0.62</v>
      </c>
      <c r="S25" s="13" t="str">
        <f t="shared" si="2"/>
        <v>Y</v>
      </c>
      <c r="T25" s="14">
        <v>0.8</v>
      </c>
      <c r="U25" s="13" t="str">
        <f t="shared" si="3"/>
        <v>Y</v>
      </c>
      <c r="V25" s="14">
        <v>0.64</v>
      </c>
      <c r="W25" s="13" t="str">
        <f t="shared" si="4"/>
        <v>Y</v>
      </c>
    </row>
    <row r="26" spans="1:23" ht="15.75" customHeight="1" x14ac:dyDescent="0.25">
      <c r="A26" s="13">
        <v>20</v>
      </c>
      <c r="B26" s="74">
        <v>1643</v>
      </c>
      <c r="C26" s="74" t="s">
        <v>788</v>
      </c>
      <c r="D26" s="14">
        <v>0.56999999999999995</v>
      </c>
      <c r="E26" s="13" t="str">
        <f t="shared" si="0"/>
        <v>Y</v>
      </c>
      <c r="F26" s="14">
        <v>0.67</v>
      </c>
      <c r="G26" s="13" t="str">
        <f t="shared" si="1"/>
        <v>Y</v>
      </c>
      <c r="H26" s="14">
        <v>0.66</v>
      </c>
      <c r="I26" s="13" t="str">
        <f t="shared" si="5"/>
        <v>Y</v>
      </c>
      <c r="J26" s="14">
        <v>0.7</v>
      </c>
      <c r="K26" s="13" t="str">
        <f t="shared" si="6"/>
        <v>Y</v>
      </c>
      <c r="L26" s="14">
        <v>0.57999999999999996</v>
      </c>
      <c r="M26" s="13" t="str">
        <f t="shared" si="7"/>
        <v>Y</v>
      </c>
      <c r="N26" s="14">
        <v>0.66</v>
      </c>
      <c r="O26" s="13" t="str">
        <f t="shared" si="8"/>
        <v>Y</v>
      </c>
      <c r="P26" s="14">
        <v>0.63</v>
      </c>
      <c r="Q26" s="13" t="str">
        <f t="shared" si="9"/>
        <v>Y</v>
      </c>
      <c r="R26" s="14">
        <v>0.6</v>
      </c>
      <c r="S26" s="13" t="str">
        <f t="shared" si="2"/>
        <v>Y</v>
      </c>
      <c r="T26" s="14">
        <v>0.7</v>
      </c>
      <c r="U26" s="13" t="str">
        <f t="shared" si="3"/>
        <v>Y</v>
      </c>
      <c r="V26" s="14">
        <v>0.74</v>
      </c>
      <c r="W26" s="13" t="str">
        <f t="shared" si="4"/>
        <v>Y</v>
      </c>
    </row>
    <row r="27" spans="1:23" ht="15.75" customHeight="1" x14ac:dyDescent="0.25">
      <c r="A27" s="13">
        <v>21</v>
      </c>
      <c r="B27" s="74">
        <v>1624</v>
      </c>
      <c r="C27" s="74" t="s">
        <v>789</v>
      </c>
      <c r="D27" s="14">
        <v>0.73</v>
      </c>
      <c r="E27" s="13" t="str">
        <f t="shared" si="0"/>
        <v>Y</v>
      </c>
      <c r="F27" s="14">
        <v>0.84</v>
      </c>
      <c r="G27" s="13" t="str">
        <f t="shared" si="1"/>
        <v>Y</v>
      </c>
      <c r="H27" s="14">
        <v>0.86</v>
      </c>
      <c r="I27" s="13" t="str">
        <f t="shared" si="5"/>
        <v>Y</v>
      </c>
      <c r="J27" s="14">
        <v>0.7</v>
      </c>
      <c r="K27" s="13" t="str">
        <f t="shared" si="6"/>
        <v>Y</v>
      </c>
      <c r="L27" s="14">
        <v>0.6</v>
      </c>
      <c r="M27" s="13" t="str">
        <f t="shared" si="7"/>
        <v>Y</v>
      </c>
      <c r="N27" s="14">
        <v>0.76</v>
      </c>
      <c r="O27" s="13" t="str">
        <f t="shared" si="8"/>
        <v>Y</v>
      </c>
      <c r="P27" s="14">
        <v>0.72</v>
      </c>
      <c r="Q27" s="13" t="str">
        <f t="shared" si="9"/>
        <v>Y</v>
      </c>
      <c r="R27" s="14">
        <v>0.66</v>
      </c>
      <c r="S27" s="13" t="str">
        <f t="shared" si="2"/>
        <v>Y</v>
      </c>
      <c r="T27" s="14">
        <v>0.7</v>
      </c>
      <c r="U27" s="13" t="str">
        <f t="shared" si="3"/>
        <v>Y</v>
      </c>
      <c r="V27" s="14">
        <v>0.88</v>
      </c>
      <c r="W27" s="13" t="str">
        <f t="shared" si="4"/>
        <v>Y</v>
      </c>
    </row>
    <row r="28" spans="1:23" ht="15.75" customHeight="1" x14ac:dyDescent="0.25">
      <c r="A28" s="13">
        <v>22</v>
      </c>
      <c r="B28" s="74">
        <v>1625</v>
      </c>
      <c r="C28" s="74" t="s">
        <v>790</v>
      </c>
      <c r="D28" s="14">
        <v>0.72</v>
      </c>
      <c r="E28" s="13" t="str">
        <f t="shared" si="0"/>
        <v>Y</v>
      </c>
      <c r="F28" s="14">
        <v>0.82</v>
      </c>
      <c r="G28" s="13" t="str">
        <f t="shared" si="1"/>
        <v>Y</v>
      </c>
      <c r="H28" s="14">
        <v>0.76</v>
      </c>
      <c r="I28" s="13" t="str">
        <f t="shared" si="5"/>
        <v>Y</v>
      </c>
      <c r="J28" s="14">
        <v>0.7</v>
      </c>
      <c r="K28" s="13" t="str">
        <f t="shared" si="6"/>
        <v>Y</v>
      </c>
      <c r="L28" s="14">
        <v>0.72</v>
      </c>
      <c r="M28" s="13" t="str">
        <f t="shared" si="7"/>
        <v>Y</v>
      </c>
      <c r="N28" s="14">
        <v>0.64</v>
      </c>
      <c r="O28" s="13" t="str">
        <f t="shared" si="8"/>
        <v>Y</v>
      </c>
      <c r="P28" s="14">
        <v>0.68</v>
      </c>
      <c r="Q28" s="13" t="str">
        <f t="shared" si="9"/>
        <v>Y</v>
      </c>
      <c r="R28" s="14">
        <v>0.62</v>
      </c>
      <c r="S28" s="13" t="str">
        <f t="shared" si="2"/>
        <v>Y</v>
      </c>
      <c r="T28" s="14">
        <v>0.75</v>
      </c>
      <c r="U28" s="13" t="str">
        <f t="shared" si="3"/>
        <v>Y</v>
      </c>
      <c r="V28" s="14">
        <v>0.77</v>
      </c>
      <c r="W28" s="13" t="str">
        <f t="shared" si="4"/>
        <v>Y</v>
      </c>
    </row>
    <row r="29" spans="1:23" ht="15.75" customHeight="1" x14ac:dyDescent="0.25">
      <c r="A29" s="13">
        <v>23</v>
      </c>
      <c r="B29" s="74">
        <v>1627</v>
      </c>
      <c r="C29" s="74" t="s">
        <v>791</v>
      </c>
      <c r="D29" s="14">
        <v>0.66500000000000004</v>
      </c>
      <c r="E29" s="13" t="str">
        <f t="shared" si="0"/>
        <v>Y</v>
      </c>
      <c r="F29" s="14">
        <v>0.67</v>
      </c>
      <c r="G29" s="13" t="str">
        <f t="shared" si="1"/>
        <v>Y</v>
      </c>
      <c r="H29" s="14">
        <v>0.77</v>
      </c>
      <c r="I29" s="13" t="str">
        <f t="shared" si="5"/>
        <v>Y</v>
      </c>
      <c r="J29" s="14">
        <v>0.7</v>
      </c>
      <c r="K29" s="13" t="str">
        <f t="shared" si="6"/>
        <v>Y</v>
      </c>
      <c r="L29" s="14">
        <v>0.57999999999999996</v>
      </c>
      <c r="M29" s="13" t="str">
        <f t="shared" si="7"/>
        <v>Y</v>
      </c>
      <c r="N29" s="14">
        <v>0.74</v>
      </c>
      <c r="O29" s="13" t="str">
        <f t="shared" si="8"/>
        <v>Y</v>
      </c>
      <c r="P29" s="14">
        <v>0.61</v>
      </c>
      <c r="Q29" s="13" t="str">
        <f t="shared" si="9"/>
        <v>Y</v>
      </c>
      <c r="R29" s="14">
        <v>0.54</v>
      </c>
      <c r="S29" s="13" t="str">
        <f t="shared" si="2"/>
        <v>N</v>
      </c>
      <c r="T29" s="14">
        <v>0.8</v>
      </c>
      <c r="U29" s="13" t="str">
        <f t="shared" si="3"/>
        <v>Y</v>
      </c>
      <c r="V29" s="14">
        <v>0.68</v>
      </c>
      <c r="W29" s="13" t="str">
        <f t="shared" si="4"/>
        <v>Y</v>
      </c>
    </row>
    <row r="30" spans="1:23" ht="15.75" customHeight="1" x14ac:dyDescent="0.25">
      <c r="A30" s="13">
        <v>24</v>
      </c>
      <c r="B30" s="74">
        <v>1628</v>
      </c>
      <c r="C30" s="74" t="s">
        <v>792</v>
      </c>
      <c r="D30" s="14">
        <v>0.67500000000000004</v>
      </c>
      <c r="E30" s="13" t="str">
        <f t="shared" si="0"/>
        <v>Y</v>
      </c>
      <c r="F30" s="14">
        <v>0.76</v>
      </c>
      <c r="G30" s="13" t="str">
        <f t="shared" si="1"/>
        <v>Y</v>
      </c>
      <c r="H30" s="14">
        <v>0.84</v>
      </c>
      <c r="I30" s="13" t="str">
        <f t="shared" si="5"/>
        <v>Y</v>
      </c>
      <c r="J30" s="14">
        <v>0.7</v>
      </c>
      <c r="K30" s="13" t="str">
        <f t="shared" si="6"/>
        <v>Y</v>
      </c>
      <c r="L30" s="14">
        <v>0.62</v>
      </c>
      <c r="M30" s="13" t="str">
        <f t="shared" si="7"/>
        <v>Y</v>
      </c>
      <c r="N30" s="14">
        <v>0.72</v>
      </c>
      <c r="O30" s="13" t="str">
        <f t="shared" si="8"/>
        <v>Y</v>
      </c>
      <c r="P30" s="14">
        <v>0.63</v>
      </c>
      <c r="Q30" s="13" t="str">
        <f t="shared" si="9"/>
        <v>Y</v>
      </c>
      <c r="R30" s="14">
        <v>0.61</v>
      </c>
      <c r="S30" s="13" t="str">
        <f t="shared" si="2"/>
        <v>Y</v>
      </c>
      <c r="T30" s="14">
        <v>0.75</v>
      </c>
      <c r="U30" s="13" t="str">
        <f t="shared" si="3"/>
        <v>Y</v>
      </c>
      <c r="V30" s="14">
        <v>0.87</v>
      </c>
      <c r="W30" s="13" t="str">
        <f t="shared" si="4"/>
        <v>Y</v>
      </c>
    </row>
    <row r="31" spans="1:23" ht="15.75" customHeight="1" x14ac:dyDescent="0.25">
      <c r="A31" s="13">
        <v>25</v>
      </c>
      <c r="B31" s="74">
        <v>1629</v>
      </c>
      <c r="C31" s="74" t="s">
        <v>793</v>
      </c>
      <c r="D31" s="14">
        <v>0.755</v>
      </c>
      <c r="E31" s="13" t="str">
        <f t="shared" si="0"/>
        <v>Y</v>
      </c>
      <c r="F31" s="14">
        <v>0.76</v>
      </c>
      <c r="G31" s="13" t="str">
        <f t="shared" si="1"/>
        <v>Y</v>
      </c>
      <c r="H31" s="14">
        <v>0.83</v>
      </c>
      <c r="I31" s="13" t="str">
        <f t="shared" si="5"/>
        <v>Y</v>
      </c>
      <c r="J31" s="14">
        <v>0.7</v>
      </c>
      <c r="K31" s="13" t="str">
        <f t="shared" si="6"/>
        <v>Y</v>
      </c>
      <c r="L31" s="14">
        <v>0.64</v>
      </c>
      <c r="M31" s="13" t="str">
        <f t="shared" si="7"/>
        <v>Y</v>
      </c>
      <c r="N31" s="14">
        <v>0.83</v>
      </c>
      <c r="O31" s="13" t="str">
        <f t="shared" si="8"/>
        <v>Y</v>
      </c>
      <c r="P31" s="14">
        <v>0.68</v>
      </c>
      <c r="Q31" s="13" t="str">
        <f t="shared" si="9"/>
        <v>Y</v>
      </c>
      <c r="R31" s="14">
        <v>0.57999999999999996</v>
      </c>
      <c r="S31" s="13" t="str">
        <f t="shared" si="2"/>
        <v>Y</v>
      </c>
      <c r="T31" s="14">
        <v>0.8</v>
      </c>
      <c r="U31" s="13" t="str">
        <f t="shared" si="3"/>
        <v>Y</v>
      </c>
      <c r="V31" s="14">
        <v>0.79</v>
      </c>
      <c r="W31" s="13" t="str">
        <f t="shared" si="4"/>
        <v>Y</v>
      </c>
    </row>
    <row r="32" spans="1:23" ht="15.75" customHeight="1" x14ac:dyDescent="0.25">
      <c r="A32" s="13">
        <v>26</v>
      </c>
      <c r="B32" s="74">
        <v>1630</v>
      </c>
      <c r="C32" s="74" t="s">
        <v>794</v>
      </c>
      <c r="D32" s="14">
        <v>0.65</v>
      </c>
      <c r="E32" s="13" t="str">
        <f t="shared" si="0"/>
        <v>Y</v>
      </c>
      <c r="F32" s="14">
        <v>0.77</v>
      </c>
      <c r="G32" s="13" t="str">
        <f t="shared" si="1"/>
        <v>Y</v>
      </c>
      <c r="H32" s="14">
        <v>0.68</v>
      </c>
      <c r="I32" s="13" t="str">
        <f t="shared" si="5"/>
        <v>Y</v>
      </c>
      <c r="J32" s="14">
        <v>0.7</v>
      </c>
      <c r="K32" s="13" t="str">
        <f t="shared" si="6"/>
        <v>Y</v>
      </c>
      <c r="L32" s="14">
        <v>0.57999999999999996</v>
      </c>
      <c r="M32" s="13" t="str">
        <f t="shared" si="7"/>
        <v>Y</v>
      </c>
      <c r="N32" s="14">
        <v>0.71</v>
      </c>
      <c r="O32" s="13" t="str">
        <f t="shared" si="8"/>
        <v>Y</v>
      </c>
      <c r="P32" s="14">
        <v>0.79</v>
      </c>
      <c r="Q32" s="13" t="str">
        <f t="shared" si="9"/>
        <v>Y</v>
      </c>
      <c r="R32" s="14">
        <v>0.61</v>
      </c>
      <c r="S32" s="13" t="str">
        <f t="shared" si="2"/>
        <v>Y</v>
      </c>
      <c r="T32" s="14">
        <v>0.75</v>
      </c>
      <c r="U32" s="13" t="str">
        <f t="shared" si="3"/>
        <v>Y</v>
      </c>
      <c r="V32" s="14">
        <v>0.69</v>
      </c>
      <c r="W32" s="13" t="str">
        <f t="shared" si="4"/>
        <v>Y</v>
      </c>
    </row>
    <row r="33" spans="1:26" ht="15.75" customHeight="1" x14ac:dyDescent="0.25">
      <c r="A33" s="13">
        <v>27</v>
      </c>
      <c r="B33" s="74">
        <v>1632</v>
      </c>
      <c r="C33" s="74" t="s">
        <v>795</v>
      </c>
      <c r="D33" s="14">
        <v>0.755</v>
      </c>
      <c r="E33" s="13" t="str">
        <f t="shared" si="0"/>
        <v>Y</v>
      </c>
      <c r="F33" s="14">
        <v>0.83</v>
      </c>
      <c r="G33" s="13" t="str">
        <f t="shared" si="1"/>
        <v>Y</v>
      </c>
      <c r="H33" s="14">
        <v>0.87</v>
      </c>
      <c r="I33" s="13" t="str">
        <f t="shared" si="5"/>
        <v>Y</v>
      </c>
      <c r="J33" s="14">
        <v>0.7</v>
      </c>
      <c r="K33" s="13" t="str">
        <f t="shared" si="6"/>
        <v>Y</v>
      </c>
      <c r="L33" s="14">
        <v>0.62</v>
      </c>
      <c r="M33" s="13" t="str">
        <f t="shared" si="7"/>
        <v>Y</v>
      </c>
      <c r="N33" s="14">
        <v>0.86</v>
      </c>
      <c r="O33" s="13" t="str">
        <f t="shared" si="8"/>
        <v>Y</v>
      </c>
      <c r="P33" s="14">
        <v>0.71</v>
      </c>
      <c r="Q33" s="13" t="str">
        <f t="shared" si="9"/>
        <v>Y</v>
      </c>
      <c r="R33" s="14">
        <v>0.6</v>
      </c>
      <c r="S33" s="13" t="str">
        <f t="shared" si="2"/>
        <v>Y</v>
      </c>
      <c r="T33" s="14">
        <v>0.75</v>
      </c>
      <c r="U33" s="13" t="str">
        <f t="shared" si="3"/>
        <v>Y</v>
      </c>
      <c r="V33" s="14">
        <v>0.87</v>
      </c>
      <c r="W33" s="13" t="str">
        <f t="shared" si="4"/>
        <v>Y</v>
      </c>
    </row>
    <row r="34" spans="1:26" ht="15.75" customHeight="1" x14ac:dyDescent="0.25">
      <c r="A34" s="13">
        <v>28</v>
      </c>
      <c r="B34" s="74">
        <v>1431</v>
      </c>
      <c r="C34" s="74" t="s">
        <v>796</v>
      </c>
      <c r="D34" s="14">
        <v>0.65</v>
      </c>
      <c r="E34" s="13" t="str">
        <f t="shared" si="0"/>
        <v>Y</v>
      </c>
      <c r="F34" s="14">
        <v>0.69</v>
      </c>
      <c r="G34" s="13" t="str">
        <f t="shared" si="1"/>
        <v>Y</v>
      </c>
      <c r="H34" s="14">
        <v>0.78</v>
      </c>
      <c r="I34" s="13" t="str">
        <f t="shared" si="5"/>
        <v>Y</v>
      </c>
      <c r="J34" s="14">
        <v>0.7</v>
      </c>
      <c r="K34" s="13" t="str">
        <f t="shared" si="6"/>
        <v>Y</v>
      </c>
      <c r="L34" s="14">
        <v>0.56000000000000005</v>
      </c>
      <c r="M34" s="13" t="str">
        <f t="shared" si="7"/>
        <v>Y</v>
      </c>
      <c r="N34" s="14">
        <v>0.7</v>
      </c>
      <c r="O34" s="13" t="str">
        <f t="shared" si="8"/>
        <v>Y</v>
      </c>
      <c r="P34" s="14">
        <v>0.53</v>
      </c>
      <c r="Q34" s="13" t="str">
        <f t="shared" si="9"/>
        <v>N</v>
      </c>
      <c r="R34" s="14">
        <v>0.59</v>
      </c>
      <c r="S34" s="13" t="str">
        <f t="shared" si="2"/>
        <v>Y</v>
      </c>
      <c r="T34" s="14">
        <v>0.6</v>
      </c>
      <c r="U34" s="13" t="str">
        <f t="shared" si="3"/>
        <v>Y</v>
      </c>
      <c r="V34" s="14">
        <v>0.7</v>
      </c>
      <c r="W34" s="13" t="str">
        <f t="shared" si="4"/>
        <v>Y</v>
      </c>
    </row>
    <row r="35" spans="1:26" ht="15.75" customHeight="1" x14ac:dyDescent="0.25">
      <c r="A35" s="13">
        <v>29</v>
      </c>
      <c r="B35" s="74">
        <v>1437</v>
      </c>
      <c r="C35" s="74" t="s">
        <v>797</v>
      </c>
      <c r="D35" s="14">
        <v>0.73</v>
      </c>
      <c r="E35" s="13" t="str">
        <f t="shared" si="0"/>
        <v>Y</v>
      </c>
      <c r="F35" s="14">
        <v>0.76</v>
      </c>
      <c r="G35" s="13" t="str">
        <f t="shared" si="1"/>
        <v>Y</v>
      </c>
      <c r="H35" s="14">
        <v>0.55000000000000004</v>
      </c>
      <c r="I35" s="13" t="str">
        <f t="shared" si="5"/>
        <v>Y</v>
      </c>
      <c r="J35" s="14">
        <v>0.7</v>
      </c>
      <c r="K35" s="13" t="str">
        <f t="shared" si="6"/>
        <v>Y</v>
      </c>
      <c r="L35" s="14">
        <v>0.54</v>
      </c>
      <c r="M35" s="13" t="str">
        <f t="shared" si="7"/>
        <v>N</v>
      </c>
      <c r="N35" s="14">
        <v>0.78</v>
      </c>
      <c r="O35" s="13" t="str">
        <f t="shared" si="8"/>
        <v>Y</v>
      </c>
      <c r="P35" s="14">
        <v>0.61</v>
      </c>
      <c r="Q35" s="13" t="str">
        <f t="shared" si="9"/>
        <v>Y</v>
      </c>
      <c r="R35" s="14">
        <v>0.53</v>
      </c>
      <c r="S35" s="13" t="str">
        <f t="shared" si="2"/>
        <v>N</v>
      </c>
      <c r="T35" s="14">
        <v>0.7</v>
      </c>
      <c r="U35" s="13" t="str">
        <f t="shared" si="3"/>
        <v>Y</v>
      </c>
      <c r="V35" s="14">
        <v>0.89</v>
      </c>
      <c r="W35" s="13" t="str">
        <f t="shared" si="4"/>
        <v>Y</v>
      </c>
    </row>
    <row r="36" spans="1:26" ht="15.75" customHeight="1" x14ac:dyDescent="0.25">
      <c r="A36" s="13">
        <v>30</v>
      </c>
      <c r="B36" s="74">
        <v>1633</v>
      </c>
      <c r="C36" s="74" t="s">
        <v>798</v>
      </c>
      <c r="D36" s="14">
        <v>0.7</v>
      </c>
      <c r="E36" s="13" t="str">
        <f t="shared" si="0"/>
        <v>Y</v>
      </c>
      <c r="F36" s="14">
        <v>0.81</v>
      </c>
      <c r="G36" s="13" t="str">
        <f t="shared" si="1"/>
        <v>Y</v>
      </c>
      <c r="H36" s="14">
        <v>0.78</v>
      </c>
      <c r="I36" s="13" t="str">
        <f t="shared" si="5"/>
        <v>Y</v>
      </c>
      <c r="J36" s="14">
        <v>0.7</v>
      </c>
      <c r="K36" s="13" t="str">
        <f t="shared" si="6"/>
        <v>Y</v>
      </c>
      <c r="L36" s="14">
        <v>0.57999999999999996</v>
      </c>
      <c r="M36" s="13" t="str">
        <f t="shared" si="7"/>
        <v>Y</v>
      </c>
      <c r="N36" s="14">
        <v>0.59</v>
      </c>
      <c r="O36" s="13" t="str">
        <f t="shared" si="8"/>
        <v>Y</v>
      </c>
      <c r="P36" s="14">
        <v>0.62</v>
      </c>
      <c r="Q36" s="13" t="str">
        <f t="shared" si="9"/>
        <v>Y</v>
      </c>
      <c r="R36" s="14">
        <v>0.64</v>
      </c>
      <c r="S36" s="13" t="str">
        <f t="shared" si="2"/>
        <v>Y</v>
      </c>
      <c r="T36" s="14">
        <v>0.75</v>
      </c>
      <c r="U36" s="13" t="str">
        <f t="shared" si="3"/>
        <v>Y</v>
      </c>
      <c r="V36" s="14">
        <v>0.72</v>
      </c>
      <c r="W36" s="13" t="str">
        <f t="shared" si="4"/>
        <v>Y</v>
      </c>
    </row>
    <row r="37" spans="1:26" ht="15.75" customHeight="1" x14ac:dyDescent="0.25">
      <c r="A37" s="13">
        <v>31</v>
      </c>
      <c r="B37" s="74">
        <v>1635</v>
      </c>
      <c r="C37" s="74" t="s">
        <v>799</v>
      </c>
      <c r="D37" s="14">
        <v>0.755</v>
      </c>
      <c r="E37" s="13" t="str">
        <f t="shared" si="0"/>
        <v>Y</v>
      </c>
      <c r="F37" s="14">
        <v>0.77</v>
      </c>
      <c r="G37" s="13" t="str">
        <f t="shared" si="1"/>
        <v>Y</v>
      </c>
      <c r="H37" s="14">
        <v>0.68</v>
      </c>
      <c r="I37" s="13" t="str">
        <f t="shared" si="5"/>
        <v>Y</v>
      </c>
      <c r="J37" s="14">
        <v>0.7</v>
      </c>
      <c r="K37" s="13" t="str">
        <f t="shared" si="6"/>
        <v>Y</v>
      </c>
      <c r="L37" s="14">
        <v>0.56000000000000005</v>
      </c>
      <c r="M37" s="13" t="str">
        <f t="shared" si="7"/>
        <v>Y</v>
      </c>
      <c r="N37" s="14">
        <v>0.78</v>
      </c>
      <c r="O37" s="13" t="str">
        <f t="shared" si="8"/>
        <v>Y</v>
      </c>
      <c r="P37" s="14">
        <v>0.67</v>
      </c>
      <c r="Q37" s="13" t="str">
        <f t="shared" si="9"/>
        <v>Y</v>
      </c>
      <c r="R37" s="14">
        <v>0.54</v>
      </c>
      <c r="S37" s="13" t="str">
        <f t="shared" si="2"/>
        <v>N</v>
      </c>
      <c r="T37" s="14">
        <v>0.65</v>
      </c>
      <c r="U37" s="13" t="str">
        <f t="shared" si="3"/>
        <v>Y</v>
      </c>
      <c r="V37" s="14">
        <v>0.77</v>
      </c>
      <c r="W37" s="13" t="str">
        <f t="shared" si="4"/>
        <v>Y</v>
      </c>
    </row>
    <row r="38" spans="1:26" ht="15.75" customHeight="1" x14ac:dyDescent="0.25">
      <c r="A38" s="13">
        <v>32</v>
      </c>
      <c r="B38" s="74">
        <v>1636</v>
      </c>
      <c r="C38" s="74" t="s">
        <v>800</v>
      </c>
      <c r="D38" s="14">
        <v>0.71</v>
      </c>
      <c r="E38" s="13" t="str">
        <f t="shared" si="0"/>
        <v>Y</v>
      </c>
      <c r="F38" s="14">
        <v>0.85</v>
      </c>
      <c r="G38" s="13" t="str">
        <f t="shared" si="1"/>
        <v>Y</v>
      </c>
      <c r="H38" s="14">
        <v>0.83</v>
      </c>
      <c r="I38" s="13" t="str">
        <f t="shared" si="5"/>
        <v>Y</v>
      </c>
      <c r="J38" s="14">
        <v>0.7</v>
      </c>
      <c r="K38" s="13" t="str">
        <f t="shared" si="6"/>
        <v>Y</v>
      </c>
      <c r="L38" s="14">
        <v>0.72</v>
      </c>
      <c r="M38" s="13" t="str">
        <f t="shared" si="7"/>
        <v>Y</v>
      </c>
      <c r="N38" s="14">
        <v>0.92</v>
      </c>
      <c r="O38" s="13" t="str">
        <f t="shared" si="8"/>
        <v>Y</v>
      </c>
      <c r="P38" s="14">
        <v>0.7</v>
      </c>
      <c r="Q38" s="13" t="str">
        <f t="shared" si="9"/>
        <v>Y</v>
      </c>
      <c r="R38" s="14">
        <v>0.57999999999999996</v>
      </c>
      <c r="S38" s="13" t="str">
        <f t="shared" si="2"/>
        <v>Y</v>
      </c>
      <c r="T38" s="14">
        <v>0.75</v>
      </c>
      <c r="U38" s="13" t="str">
        <f t="shared" si="3"/>
        <v>Y</v>
      </c>
      <c r="V38" s="14">
        <v>0.91</v>
      </c>
      <c r="W38" s="13" t="str">
        <f t="shared" si="4"/>
        <v>Y</v>
      </c>
    </row>
    <row r="39" spans="1:26" ht="15.75" customHeight="1" x14ac:dyDescent="0.25">
      <c r="A39" s="13">
        <v>33</v>
      </c>
      <c r="B39" s="74">
        <v>1637</v>
      </c>
      <c r="C39" s="74" t="s">
        <v>801</v>
      </c>
      <c r="D39" s="14">
        <v>0.71</v>
      </c>
      <c r="E39" s="13" t="str">
        <f t="shared" si="0"/>
        <v>Y</v>
      </c>
      <c r="F39" s="14">
        <v>0.74</v>
      </c>
      <c r="G39" s="13" t="str">
        <f t="shared" si="1"/>
        <v>Y</v>
      </c>
      <c r="H39" s="14">
        <v>0.82</v>
      </c>
      <c r="I39" s="13" t="str">
        <f t="shared" si="5"/>
        <v>Y</v>
      </c>
      <c r="J39" s="14">
        <v>0.7</v>
      </c>
      <c r="K39" s="13" t="str">
        <f t="shared" si="6"/>
        <v>Y</v>
      </c>
      <c r="L39" s="14">
        <v>0.57999999999999996</v>
      </c>
      <c r="M39" s="13" t="str">
        <f t="shared" si="7"/>
        <v>Y</v>
      </c>
      <c r="N39" s="14">
        <v>0.68</v>
      </c>
      <c r="O39" s="13" t="str">
        <f t="shared" si="8"/>
        <v>Y</v>
      </c>
      <c r="P39" s="14">
        <v>0.74</v>
      </c>
      <c r="Q39" s="13" t="str">
        <f t="shared" si="9"/>
        <v>Y</v>
      </c>
      <c r="R39" s="14">
        <v>0.68</v>
      </c>
      <c r="S39" s="13" t="str">
        <f t="shared" si="2"/>
        <v>Y</v>
      </c>
      <c r="T39" s="14">
        <v>0.75</v>
      </c>
      <c r="U39" s="13" t="str">
        <f t="shared" si="3"/>
        <v>Y</v>
      </c>
      <c r="V39" s="14">
        <v>0.72</v>
      </c>
      <c r="W39" s="13" t="str">
        <f t="shared" si="4"/>
        <v>Y</v>
      </c>
    </row>
    <row r="40" spans="1:26" ht="15.75" customHeight="1" x14ac:dyDescent="0.25">
      <c r="A40" s="13">
        <v>34</v>
      </c>
      <c r="B40" s="74">
        <v>1638</v>
      </c>
      <c r="C40" s="74" t="s">
        <v>802</v>
      </c>
      <c r="D40" s="14">
        <v>0.71</v>
      </c>
      <c r="E40" s="13" t="str">
        <f t="shared" si="0"/>
        <v>Y</v>
      </c>
      <c r="F40" s="14">
        <v>0.76</v>
      </c>
      <c r="G40" s="13" t="str">
        <f t="shared" si="1"/>
        <v>Y</v>
      </c>
      <c r="H40" s="14">
        <v>0.82</v>
      </c>
      <c r="I40" s="13" t="str">
        <f t="shared" si="5"/>
        <v>Y</v>
      </c>
      <c r="J40" s="14">
        <v>0.7</v>
      </c>
      <c r="K40" s="13" t="str">
        <f t="shared" si="6"/>
        <v>Y</v>
      </c>
      <c r="L40" s="14">
        <v>0.64</v>
      </c>
      <c r="M40" s="13" t="str">
        <f t="shared" si="7"/>
        <v>Y</v>
      </c>
      <c r="N40" s="14">
        <v>0.66</v>
      </c>
      <c r="O40" s="13" t="str">
        <f t="shared" si="8"/>
        <v>Y</v>
      </c>
      <c r="P40" s="14">
        <v>0.67</v>
      </c>
      <c r="Q40" s="13" t="str">
        <f t="shared" si="9"/>
        <v>Y</v>
      </c>
      <c r="R40" s="14">
        <v>0.62</v>
      </c>
      <c r="S40" s="13" t="str">
        <f t="shared" si="2"/>
        <v>Y</v>
      </c>
      <c r="T40" s="14">
        <v>0.8</v>
      </c>
      <c r="U40" s="13" t="str">
        <f t="shared" si="3"/>
        <v>Y</v>
      </c>
      <c r="V40" s="14">
        <v>0.67</v>
      </c>
      <c r="W40" s="13" t="str">
        <f t="shared" si="4"/>
        <v>Y</v>
      </c>
    </row>
    <row r="41" spans="1:26" ht="15.75" customHeight="1" x14ac:dyDescent="0.25">
      <c r="A41" s="13">
        <v>35</v>
      </c>
      <c r="B41" s="74">
        <v>1639</v>
      </c>
      <c r="C41" s="74" t="s">
        <v>803</v>
      </c>
      <c r="D41" s="14">
        <v>0.57999999999999996</v>
      </c>
      <c r="E41" s="13" t="str">
        <f t="shared" si="0"/>
        <v>Y</v>
      </c>
      <c r="F41" s="14">
        <v>0.73</v>
      </c>
      <c r="G41" s="13" t="str">
        <f t="shared" si="1"/>
        <v>Y</v>
      </c>
      <c r="H41" s="14">
        <v>0.81</v>
      </c>
      <c r="I41" s="13" t="str">
        <f t="shared" si="5"/>
        <v>Y</v>
      </c>
      <c r="J41" s="14">
        <v>0.7</v>
      </c>
      <c r="K41" s="13" t="str">
        <f t="shared" si="6"/>
        <v>Y</v>
      </c>
      <c r="L41" s="14">
        <v>0.54</v>
      </c>
      <c r="M41" s="13" t="str">
        <f t="shared" si="7"/>
        <v>N</v>
      </c>
      <c r="N41" s="14">
        <v>0.57999999999999996</v>
      </c>
      <c r="O41" s="13" t="str">
        <f t="shared" si="8"/>
        <v>Y</v>
      </c>
      <c r="P41" s="14">
        <v>0.63</v>
      </c>
      <c r="Q41" s="13" t="str">
        <f t="shared" si="9"/>
        <v>Y</v>
      </c>
      <c r="R41" s="14">
        <v>0.54</v>
      </c>
      <c r="S41" s="13" t="str">
        <f t="shared" si="2"/>
        <v>N</v>
      </c>
      <c r="T41" s="14">
        <v>0.7</v>
      </c>
      <c r="U41" s="13" t="str">
        <f t="shared" si="3"/>
        <v>Y</v>
      </c>
      <c r="V41" s="14">
        <v>0.71</v>
      </c>
      <c r="W41" s="13" t="str">
        <f t="shared" si="4"/>
        <v>Y</v>
      </c>
    </row>
    <row r="42" spans="1:26" ht="15.75" customHeight="1" x14ac:dyDescent="0.25">
      <c r="A42" s="13">
        <v>36</v>
      </c>
      <c r="B42" s="74">
        <v>1543</v>
      </c>
      <c r="C42" s="74" t="s">
        <v>804</v>
      </c>
      <c r="D42" s="14">
        <v>0.70499999999999996</v>
      </c>
      <c r="E42" s="13" t="str">
        <f t="shared" si="0"/>
        <v>Y</v>
      </c>
      <c r="F42" s="14">
        <v>0.69</v>
      </c>
      <c r="G42" s="13" t="str">
        <f t="shared" si="1"/>
        <v>Y</v>
      </c>
      <c r="H42" s="14">
        <v>0.56999999999999995</v>
      </c>
      <c r="I42" s="13" t="str">
        <f t="shared" si="5"/>
        <v>Y</v>
      </c>
      <c r="J42" s="14">
        <v>0.7</v>
      </c>
      <c r="K42" s="13" t="str">
        <f t="shared" si="6"/>
        <v>Y</v>
      </c>
      <c r="L42" s="14">
        <v>0.57999999999999996</v>
      </c>
      <c r="M42" s="13" t="str">
        <f t="shared" si="7"/>
        <v>Y</v>
      </c>
      <c r="N42" s="14">
        <v>0.5</v>
      </c>
      <c r="O42" s="13" t="str">
        <f t="shared" si="8"/>
        <v>N</v>
      </c>
      <c r="P42" s="14">
        <v>0.5</v>
      </c>
      <c r="Q42" s="13" t="str">
        <f t="shared" si="9"/>
        <v>N</v>
      </c>
      <c r="R42" s="14">
        <v>0.52</v>
      </c>
      <c r="S42" s="13" t="str">
        <f t="shared" si="2"/>
        <v>N</v>
      </c>
      <c r="T42" s="14">
        <v>0.7</v>
      </c>
      <c r="U42" s="13" t="str">
        <f t="shared" si="3"/>
        <v>Y</v>
      </c>
      <c r="V42" s="14">
        <v>0.54</v>
      </c>
      <c r="W42" s="13" t="str">
        <f t="shared" si="4"/>
        <v>N</v>
      </c>
    </row>
    <row r="43" spans="1:26" ht="15.75" customHeight="1" x14ac:dyDescent="0.25">
      <c r="A43" s="13">
        <v>37</v>
      </c>
      <c r="B43" s="74">
        <v>1640</v>
      </c>
      <c r="C43" s="74" t="s">
        <v>805</v>
      </c>
      <c r="D43" s="14">
        <v>0.70499999999999996</v>
      </c>
      <c r="E43" s="13" t="str">
        <f t="shared" si="0"/>
        <v>Y</v>
      </c>
      <c r="F43" s="14">
        <v>0.51</v>
      </c>
      <c r="G43" s="13" t="str">
        <f t="shared" si="1"/>
        <v>N</v>
      </c>
      <c r="H43" s="14">
        <v>0.5</v>
      </c>
      <c r="I43" s="13" t="str">
        <f t="shared" si="5"/>
        <v>N</v>
      </c>
      <c r="J43" s="14">
        <v>0.7</v>
      </c>
      <c r="K43" s="13" t="str">
        <f t="shared" si="6"/>
        <v>Y</v>
      </c>
      <c r="L43" s="14">
        <v>0.52</v>
      </c>
      <c r="M43" s="13" t="str">
        <f t="shared" si="7"/>
        <v>N</v>
      </c>
      <c r="N43" s="14">
        <v>0.6</v>
      </c>
      <c r="O43" s="13" t="str">
        <f t="shared" si="8"/>
        <v>Y</v>
      </c>
      <c r="P43" s="14">
        <v>0.6</v>
      </c>
      <c r="Q43" s="13" t="str">
        <f t="shared" si="9"/>
        <v>Y</v>
      </c>
      <c r="R43" s="14">
        <v>0.6</v>
      </c>
      <c r="S43" s="13" t="str">
        <f t="shared" si="2"/>
        <v>Y</v>
      </c>
      <c r="T43" s="14">
        <v>0.7</v>
      </c>
      <c r="U43" s="13" t="str">
        <f t="shared" si="3"/>
        <v>Y</v>
      </c>
      <c r="V43" s="14">
        <v>0.76</v>
      </c>
      <c r="W43" s="13" t="str">
        <f t="shared" si="4"/>
        <v>Y</v>
      </c>
    </row>
    <row r="44" spans="1:26" ht="15.75" customHeight="1" x14ac:dyDescent="0.25">
      <c r="A44" s="13"/>
      <c r="B44" s="15" t="s">
        <v>806</v>
      </c>
      <c r="C44" s="15"/>
      <c r="D44" s="15"/>
      <c r="E44" s="13">
        <f>COUNTIFS(E7:E43,"Y")</f>
        <v>37</v>
      </c>
      <c r="F44" s="13"/>
      <c r="G44" s="13">
        <f>COUNTIFS(G7:G43,"Y")</f>
        <v>36</v>
      </c>
      <c r="H44" s="13"/>
      <c r="I44" s="13">
        <f>COUNTIFS(I7:I43,"Y")</f>
        <v>36</v>
      </c>
      <c r="J44" s="13"/>
      <c r="K44" s="13">
        <f>COUNTIFS(K7:K43,"Y")</f>
        <v>37</v>
      </c>
      <c r="L44" s="13"/>
      <c r="M44" s="13">
        <f>COUNTIFS(M7:M43,"Y")</f>
        <v>29</v>
      </c>
      <c r="N44" s="13"/>
      <c r="O44" s="13">
        <f>COUNTIFS(O7:O43,"Y")</f>
        <v>35</v>
      </c>
      <c r="P44" s="13"/>
      <c r="Q44" s="13">
        <f>COUNTIFS(Q7:Q43,"Y")</f>
        <v>35</v>
      </c>
      <c r="R44" s="13"/>
      <c r="S44" s="13">
        <f>COUNTIFS(S7:S43,"Y")</f>
        <v>31</v>
      </c>
      <c r="T44" s="15"/>
      <c r="U44" s="13">
        <f>COUNTIFS(U7:U43,"Y")</f>
        <v>37</v>
      </c>
      <c r="V44" s="15"/>
      <c r="W44" s="13">
        <f>COUNTIFS(W7:W43,"Y")</f>
        <v>36</v>
      </c>
    </row>
    <row r="45" spans="1:26" ht="15.75" customHeight="1" x14ac:dyDescent="0.25">
      <c r="A45" s="13"/>
      <c r="B45" s="15" t="s">
        <v>807</v>
      </c>
      <c r="C45" s="15"/>
      <c r="D45" s="15"/>
      <c r="E45" s="64">
        <f>(E44/37)*100</f>
        <v>100</v>
      </c>
      <c r="F45" s="13"/>
      <c r="G45" s="64">
        <f>(G44/37)*100</f>
        <v>97.297297297297305</v>
      </c>
      <c r="H45" s="64"/>
      <c r="I45" s="64">
        <f>(I44/37)*100</f>
        <v>97.297297297297305</v>
      </c>
      <c r="J45" s="64"/>
      <c r="K45" s="64">
        <f>(K44/37)*100</f>
        <v>100</v>
      </c>
      <c r="L45" s="64"/>
      <c r="M45" s="64">
        <f>(M44/37)*100</f>
        <v>78.378378378378372</v>
      </c>
      <c r="N45" s="64"/>
      <c r="O45" s="64">
        <f>(O44/37)*100</f>
        <v>94.594594594594597</v>
      </c>
      <c r="P45" s="64"/>
      <c r="Q45" s="64">
        <f>(Q44/37)*100</f>
        <v>94.594594594594597</v>
      </c>
      <c r="R45" s="64"/>
      <c r="S45" s="64">
        <f>(S44/37)*100</f>
        <v>83.78378378378379</v>
      </c>
      <c r="T45" s="64"/>
      <c r="U45" s="64">
        <f>(U44/37)*100</f>
        <v>100</v>
      </c>
      <c r="V45" s="15"/>
      <c r="W45" s="64">
        <f>(W44/37)*100</f>
        <v>97.297297297297305</v>
      </c>
    </row>
    <row r="46" spans="1:26" ht="15.75" customHeight="1" x14ac:dyDescent="0.25">
      <c r="A46" s="17"/>
      <c r="B46" s="204" t="s">
        <v>253</v>
      </c>
      <c r="C46" s="205"/>
      <c r="D46" s="17">
        <v>3</v>
      </c>
      <c r="E46" s="18">
        <f>E45*D46/100</f>
        <v>3</v>
      </c>
      <c r="F46" s="16">
        <v>3</v>
      </c>
      <c r="G46" s="18">
        <f>G45*F46/100</f>
        <v>2.9189189189189193</v>
      </c>
      <c r="H46" s="16"/>
      <c r="I46" s="18"/>
      <c r="J46" s="16"/>
      <c r="K46" s="18"/>
      <c r="L46" s="16">
        <v>3</v>
      </c>
      <c r="M46" s="18">
        <f>M45*L46/100</f>
        <v>2.3513513513513509</v>
      </c>
      <c r="N46" s="16">
        <v>3</v>
      </c>
      <c r="O46" s="18">
        <f>O45*N46/100</f>
        <v>2.8378378378378382</v>
      </c>
      <c r="P46" s="16">
        <v>3</v>
      </c>
      <c r="Q46" s="18">
        <v>2.84</v>
      </c>
      <c r="R46" s="16"/>
      <c r="S46" s="18"/>
      <c r="T46" s="16">
        <v>2</v>
      </c>
      <c r="U46" s="18">
        <f>U45*T46/100</f>
        <v>2</v>
      </c>
      <c r="V46" s="16">
        <v>2</v>
      </c>
      <c r="W46" s="18">
        <f>W45*V46/100</f>
        <v>1.9459459459459461</v>
      </c>
      <c r="X46" s="147"/>
      <c r="Y46" s="148"/>
      <c r="Z46" s="25"/>
    </row>
    <row r="47" spans="1:26" ht="15.75" customHeight="1" x14ac:dyDescent="0.25">
      <c r="A47" s="17"/>
      <c r="B47" s="204" t="s">
        <v>254</v>
      </c>
      <c r="C47" s="205"/>
      <c r="D47" s="17">
        <v>3</v>
      </c>
      <c r="E47" s="18">
        <f>E45*D47/100</f>
        <v>3</v>
      </c>
      <c r="F47" s="16">
        <v>3</v>
      </c>
      <c r="G47" s="18">
        <f>G45*F47/100</f>
        <v>2.9189189189189193</v>
      </c>
      <c r="H47" s="16">
        <v>3</v>
      </c>
      <c r="I47" s="18">
        <f>I45*H47/100</f>
        <v>2.9189189189189193</v>
      </c>
      <c r="J47" s="16">
        <v>3</v>
      </c>
      <c r="K47" s="18">
        <f>K45*J47/100</f>
        <v>3</v>
      </c>
      <c r="L47" s="16">
        <v>3</v>
      </c>
      <c r="M47" s="18">
        <f>M45*L47/100</f>
        <v>2.3513513513513509</v>
      </c>
      <c r="N47" s="16"/>
      <c r="O47" s="18"/>
      <c r="P47" s="16">
        <v>3</v>
      </c>
      <c r="Q47" s="18">
        <f>Q45*P47/100</f>
        <v>2.8378378378378382</v>
      </c>
      <c r="R47" s="16"/>
      <c r="S47" s="18"/>
      <c r="T47" s="16">
        <v>3</v>
      </c>
      <c r="U47" s="18">
        <f>U45*T47/100</f>
        <v>3</v>
      </c>
      <c r="V47" s="16">
        <v>3</v>
      </c>
      <c r="W47" s="18">
        <f>W45*V47/100</f>
        <v>2.9189189189189193</v>
      </c>
      <c r="X47" s="147"/>
      <c r="Y47" s="148"/>
      <c r="Z47" s="25"/>
    </row>
    <row r="48" spans="1:26" ht="15.75" customHeight="1" x14ac:dyDescent="0.25">
      <c r="A48" s="17"/>
      <c r="B48" s="204" t="s">
        <v>255</v>
      </c>
      <c r="C48" s="205"/>
      <c r="D48" s="17">
        <v>3</v>
      </c>
      <c r="E48" s="18">
        <f>E45*D48/100</f>
        <v>3</v>
      </c>
      <c r="F48" s="16">
        <v>3</v>
      </c>
      <c r="G48" s="18">
        <f>G45*F48/100</f>
        <v>2.9189189189189193</v>
      </c>
      <c r="H48" s="16">
        <v>3</v>
      </c>
      <c r="I48" s="18">
        <f>I45*H48/100</f>
        <v>2.9189189189189193</v>
      </c>
      <c r="J48" s="16">
        <v>2</v>
      </c>
      <c r="K48" s="18">
        <f>K45*J48/100</f>
        <v>2</v>
      </c>
      <c r="L48" s="16">
        <v>3</v>
      </c>
      <c r="M48" s="18">
        <f>M45*L48/100</f>
        <v>2.3513513513513509</v>
      </c>
      <c r="N48" s="16">
        <v>2</v>
      </c>
      <c r="O48" s="18">
        <f>O45*N48/100</f>
        <v>1.8918918918918919</v>
      </c>
      <c r="P48" s="16">
        <v>3</v>
      </c>
      <c r="Q48" s="18">
        <f>Q45*P48/100</f>
        <v>2.8378378378378382</v>
      </c>
      <c r="R48" s="16"/>
      <c r="S48" s="18"/>
      <c r="T48" s="16">
        <v>2</v>
      </c>
      <c r="U48" s="18">
        <f>U45*T48/100</f>
        <v>2</v>
      </c>
      <c r="V48" s="16">
        <v>2</v>
      </c>
      <c r="W48" s="18">
        <f>W45*V48/100</f>
        <v>1.9459459459459461</v>
      </c>
      <c r="X48" s="147"/>
      <c r="Y48" s="148"/>
      <c r="Z48" s="25"/>
    </row>
    <row r="49" spans="1:26" ht="15.75" customHeight="1" x14ac:dyDescent="0.25">
      <c r="A49" s="17"/>
      <c r="B49" s="204" t="s">
        <v>256</v>
      </c>
      <c r="C49" s="205"/>
      <c r="D49" s="17">
        <v>3</v>
      </c>
      <c r="E49" s="18">
        <f>E45*D49/100</f>
        <v>3</v>
      </c>
      <c r="F49" s="16"/>
      <c r="G49" s="18"/>
      <c r="H49" s="16"/>
      <c r="I49" s="18"/>
      <c r="J49" s="16"/>
      <c r="K49" s="18"/>
      <c r="L49" s="16"/>
      <c r="M49" s="18"/>
      <c r="N49" s="16">
        <v>2</v>
      </c>
      <c r="O49" s="18">
        <f>O45*N49/100</f>
        <v>1.8918918918918919</v>
      </c>
      <c r="P49" s="16">
        <v>2</v>
      </c>
      <c r="Q49" s="18">
        <f>Q45*P49/100</f>
        <v>1.8918918918918919</v>
      </c>
      <c r="R49" s="16">
        <v>2</v>
      </c>
      <c r="S49" s="18">
        <f>S45*R49/100</f>
        <v>1.6756756756756759</v>
      </c>
      <c r="T49" s="16">
        <v>3</v>
      </c>
      <c r="U49" s="18">
        <f>U45*T49/100</f>
        <v>3</v>
      </c>
      <c r="V49" s="16">
        <v>3</v>
      </c>
      <c r="W49" s="18">
        <f>W45*V49/100</f>
        <v>2.9189189189189193</v>
      </c>
      <c r="X49" s="147"/>
      <c r="Y49" s="148"/>
      <c r="Z49" s="25"/>
    </row>
    <row r="50" spans="1:26" ht="15.75" customHeight="1" x14ac:dyDescent="0.25">
      <c r="A50" s="17"/>
      <c r="B50" s="204" t="s">
        <v>257</v>
      </c>
      <c r="C50" s="205"/>
      <c r="D50" s="17">
        <v>2</v>
      </c>
      <c r="E50" s="18">
        <f>E45*D50/100</f>
        <v>2</v>
      </c>
      <c r="F50" s="16">
        <v>2</v>
      </c>
      <c r="G50" s="18">
        <f>G45*F50/100</f>
        <v>1.9459459459459461</v>
      </c>
      <c r="H50" s="16"/>
      <c r="I50" s="18"/>
      <c r="J50" s="16"/>
      <c r="K50" s="18"/>
      <c r="L50" s="16"/>
      <c r="M50" s="18"/>
      <c r="N50" s="16"/>
      <c r="O50" s="18"/>
      <c r="P50" s="16">
        <v>3</v>
      </c>
      <c r="Q50" s="18">
        <f>Q45*P50/100</f>
        <v>2.8378378378378382</v>
      </c>
      <c r="R50" s="16"/>
      <c r="S50" s="18"/>
      <c r="T50" s="16"/>
      <c r="U50" s="18"/>
      <c r="V50" s="16"/>
      <c r="W50" s="18"/>
      <c r="X50" s="147"/>
      <c r="Y50" s="148"/>
      <c r="Z50" s="25"/>
    </row>
    <row r="51" spans="1:26" ht="15.75" customHeight="1" x14ac:dyDescent="0.25">
      <c r="A51" s="135"/>
      <c r="B51" s="206" t="s">
        <v>258</v>
      </c>
      <c r="C51" s="196"/>
      <c r="D51" s="136">
        <v>2</v>
      </c>
      <c r="E51" s="18">
        <f>E45*D51/100</f>
        <v>2</v>
      </c>
      <c r="F51" s="137">
        <v>2</v>
      </c>
      <c r="G51" s="18">
        <f>G45*F51/100</f>
        <v>1.9459459459459461</v>
      </c>
      <c r="H51" s="137">
        <v>2</v>
      </c>
      <c r="I51" s="18">
        <f>I45*H51/100</f>
        <v>1.9459459459459461</v>
      </c>
      <c r="J51" s="139"/>
      <c r="K51" s="18"/>
      <c r="L51" s="139">
        <v>2</v>
      </c>
      <c r="M51" s="18">
        <f>M45*L51/100</f>
        <v>1.5675675675675675</v>
      </c>
      <c r="N51" s="139"/>
      <c r="O51" s="18"/>
      <c r="P51" s="139">
        <v>2</v>
      </c>
      <c r="Q51" s="18">
        <f>Q45*P51/100</f>
        <v>1.8918918918918919</v>
      </c>
      <c r="R51" s="139">
        <v>3</v>
      </c>
      <c r="S51" s="18">
        <f>S45*R51/100</f>
        <v>2.5135135135135136</v>
      </c>
      <c r="T51" s="139">
        <v>3</v>
      </c>
      <c r="U51" s="18">
        <f>U45*T51/100</f>
        <v>3</v>
      </c>
      <c r="V51" s="139">
        <v>3</v>
      </c>
      <c r="W51" s="18">
        <f>W45*V51/100</f>
        <v>2.9189189189189193</v>
      </c>
      <c r="X51" s="149"/>
      <c r="Y51" s="148"/>
      <c r="Z51" s="150"/>
    </row>
    <row r="52" spans="1:26" ht="15.75" customHeight="1" x14ac:dyDescent="0.25">
      <c r="A52" s="135"/>
      <c r="B52" s="206" t="s">
        <v>259</v>
      </c>
      <c r="C52" s="196"/>
      <c r="D52" s="136">
        <v>2</v>
      </c>
      <c r="E52" s="18">
        <f>E45*D52/100</f>
        <v>2</v>
      </c>
      <c r="F52" s="137"/>
      <c r="G52" s="18"/>
      <c r="H52" s="137"/>
      <c r="I52" s="18"/>
      <c r="J52" s="139"/>
      <c r="K52" s="18"/>
      <c r="L52" s="139"/>
      <c r="M52" s="18"/>
      <c r="N52" s="139"/>
      <c r="O52" s="18"/>
      <c r="P52" s="139">
        <v>2</v>
      </c>
      <c r="Q52" s="18">
        <f>Q45*P52/100</f>
        <v>1.8918918918918919</v>
      </c>
      <c r="R52" s="139">
        <v>3</v>
      </c>
      <c r="S52" s="18">
        <f>S45*R52/100</f>
        <v>2.5135135135135136</v>
      </c>
      <c r="T52" s="139"/>
      <c r="U52" s="18"/>
      <c r="V52" s="139"/>
      <c r="W52" s="18"/>
      <c r="X52" s="149"/>
      <c r="Y52" s="151"/>
      <c r="Z52" s="150"/>
    </row>
    <row r="53" spans="1:26" ht="15.75" customHeight="1" x14ac:dyDescent="0.25">
      <c r="A53" s="141"/>
      <c r="B53" s="195" t="s">
        <v>260</v>
      </c>
      <c r="C53" s="196"/>
      <c r="D53" s="142">
        <v>3</v>
      </c>
      <c r="E53" s="18">
        <f>E45*D53/100</f>
        <v>3</v>
      </c>
      <c r="F53" s="143">
        <v>2</v>
      </c>
      <c r="G53" s="18">
        <f>G45*F53/100</f>
        <v>1.9459459459459461</v>
      </c>
      <c r="H53" s="143"/>
      <c r="I53" s="18"/>
      <c r="J53" s="144">
        <v>2</v>
      </c>
      <c r="K53" s="18">
        <f>K45*J53/100</f>
        <v>2</v>
      </c>
      <c r="L53" s="144"/>
      <c r="M53" s="18"/>
      <c r="N53" s="144">
        <v>3</v>
      </c>
      <c r="O53" s="18">
        <f>O45*N53/100</f>
        <v>2.8378378378378382</v>
      </c>
      <c r="P53" s="144">
        <v>3</v>
      </c>
      <c r="Q53" s="18">
        <f>Q45*P53/100</f>
        <v>2.8378378378378382</v>
      </c>
      <c r="R53" s="143"/>
      <c r="S53" s="18"/>
      <c r="T53" s="144">
        <v>2</v>
      </c>
      <c r="U53" s="18">
        <f>U45*T53/100</f>
        <v>2</v>
      </c>
      <c r="V53" s="144">
        <v>2</v>
      </c>
      <c r="W53" s="18">
        <f>W45*V53/100</f>
        <v>1.9459459459459461</v>
      </c>
      <c r="X53" s="149"/>
      <c r="Y53" s="148"/>
      <c r="Z53" s="150"/>
    </row>
    <row r="54" spans="1:26" ht="15.75" customHeight="1" x14ac:dyDescent="0.25">
      <c r="A54" s="13"/>
      <c r="B54" s="213" t="s">
        <v>448</v>
      </c>
      <c r="C54" s="214"/>
      <c r="D54" s="15"/>
      <c r="E54" s="21">
        <f>SUM(D7:D43)</f>
        <v>25.209999999999994</v>
      </c>
      <c r="F54" s="21"/>
      <c r="G54" s="21">
        <f t="shared" ref="G54:W54" si="10">SUM(F7:F43)</f>
        <v>28.370000000000008</v>
      </c>
      <c r="H54" s="21"/>
      <c r="I54" s="21">
        <f t="shared" si="10"/>
        <v>28.3</v>
      </c>
      <c r="J54" s="21"/>
      <c r="K54" s="21">
        <f t="shared" si="10"/>
        <v>25.899999999999984</v>
      </c>
      <c r="L54" s="21"/>
      <c r="M54" s="21">
        <f t="shared" si="10"/>
        <v>22.239999999999988</v>
      </c>
      <c r="N54" s="21"/>
      <c r="O54" s="21">
        <f t="shared" si="10"/>
        <v>26.99</v>
      </c>
      <c r="P54" s="21"/>
      <c r="Q54" s="21">
        <f t="shared" si="10"/>
        <v>24.380000000000006</v>
      </c>
      <c r="R54" s="21"/>
      <c r="S54" s="21">
        <f t="shared" si="10"/>
        <v>22.089999999999996</v>
      </c>
      <c r="T54" s="21"/>
      <c r="U54" s="21">
        <f t="shared" si="10"/>
        <v>26.4</v>
      </c>
      <c r="V54" s="21"/>
      <c r="W54" s="21">
        <f t="shared" si="10"/>
        <v>29.17</v>
      </c>
    </row>
    <row r="55" spans="1:26" ht="15.75" customHeight="1" x14ac:dyDescent="0.25">
      <c r="A55" s="13"/>
      <c r="B55" s="214" t="s">
        <v>449</v>
      </c>
      <c r="C55" s="214"/>
      <c r="D55" s="15"/>
      <c r="E55" s="20">
        <f>E54/37*100</f>
        <v>68.135135135135116</v>
      </c>
      <c r="F55" s="20"/>
      <c r="G55" s="20">
        <f t="shared" ref="G55:W55" si="11">G54/37*100</f>
        <v>76.675675675675706</v>
      </c>
      <c r="H55" s="20"/>
      <c r="I55" s="20">
        <f t="shared" si="11"/>
        <v>76.486486486486498</v>
      </c>
      <c r="J55" s="20"/>
      <c r="K55" s="20">
        <f t="shared" si="11"/>
        <v>69.999999999999957</v>
      </c>
      <c r="L55" s="20"/>
      <c r="M55" s="20">
        <f t="shared" si="11"/>
        <v>60.10810810810807</v>
      </c>
      <c r="N55" s="20"/>
      <c r="O55" s="20">
        <f t="shared" si="11"/>
        <v>72.945945945945951</v>
      </c>
      <c r="P55" s="20"/>
      <c r="Q55" s="20">
        <f t="shared" si="11"/>
        <v>65.891891891891902</v>
      </c>
      <c r="R55" s="20"/>
      <c r="S55" s="20">
        <f t="shared" si="11"/>
        <v>59.702702702702695</v>
      </c>
      <c r="T55" s="20"/>
      <c r="U55" s="20">
        <f t="shared" si="11"/>
        <v>71.35135135135134</v>
      </c>
      <c r="V55" s="20"/>
      <c r="W55" s="20">
        <f t="shared" si="11"/>
        <v>78.837837837837839</v>
      </c>
    </row>
    <row r="56" spans="1:26" ht="15.75" customHeight="1" x14ac:dyDescent="0.25"/>
    <row r="57" spans="1:26" ht="15.75" customHeight="1" x14ac:dyDescent="0.25">
      <c r="G57" s="2"/>
      <c r="I57" s="2"/>
      <c r="K57" s="2"/>
    </row>
    <row r="58" spans="1:26" ht="15.75" customHeight="1" x14ac:dyDescent="0.25">
      <c r="E58" s="1"/>
      <c r="G58" s="1"/>
      <c r="I58" s="2"/>
      <c r="K58" s="3"/>
      <c r="M58" s="2"/>
      <c r="O58" s="2"/>
      <c r="Q58" s="2"/>
      <c r="S58" s="2"/>
      <c r="U58" s="2"/>
    </row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</sheetData>
  <mergeCells count="23">
    <mergeCell ref="F6:G6"/>
    <mergeCell ref="H6:I6"/>
    <mergeCell ref="B50:C50"/>
    <mergeCell ref="B47:C47"/>
    <mergeCell ref="B48:C48"/>
    <mergeCell ref="B49:C49"/>
    <mergeCell ref="B46:C46"/>
    <mergeCell ref="B54:C54"/>
    <mergeCell ref="B55:C55"/>
    <mergeCell ref="J6:K6"/>
    <mergeCell ref="L6:M6"/>
    <mergeCell ref="A1:W1"/>
    <mergeCell ref="A2:W2"/>
    <mergeCell ref="A4:W4"/>
    <mergeCell ref="D6:E6"/>
    <mergeCell ref="T6:U6"/>
    <mergeCell ref="V6:W6"/>
    <mergeCell ref="N6:O6"/>
    <mergeCell ref="P6:Q6"/>
    <mergeCell ref="R6:S6"/>
    <mergeCell ref="B51:C51"/>
    <mergeCell ref="B52:C52"/>
    <mergeCell ref="B53:C53"/>
  </mergeCells>
  <conditionalFormatting sqref="D7:D43">
    <cfRule type="cellIs" dxfId="32" priority="29" operator="lessThan">
      <formula>0.55</formula>
    </cfRule>
    <cfRule type="cellIs" dxfId="31" priority="30" operator="lessThan">
      <formula>0.5</formula>
    </cfRule>
  </conditionalFormatting>
  <conditionalFormatting sqref="E7:E43">
    <cfRule type="containsText" dxfId="30" priority="10" operator="containsText" text="N">
      <formula>NOT(ISERROR(SEARCH("N",E7)))</formula>
    </cfRule>
  </conditionalFormatting>
  <conditionalFormatting sqref="F7:F43">
    <cfRule type="cellIs" dxfId="29" priority="27" operator="lessThan">
      <formula>0.55</formula>
    </cfRule>
    <cfRule type="cellIs" dxfId="28" priority="28" operator="lessThan">
      <formula>0.5</formula>
    </cfRule>
  </conditionalFormatting>
  <conditionalFormatting sqref="G7:G43">
    <cfRule type="containsText" dxfId="27" priority="9" operator="containsText" text="N">
      <formula>NOT(ISERROR(SEARCH("N",G7)))</formula>
    </cfRule>
  </conditionalFormatting>
  <conditionalFormatting sqref="H7:H43">
    <cfRule type="cellIs" dxfId="26" priority="25" operator="lessThan">
      <formula>0.55</formula>
    </cfRule>
    <cfRule type="cellIs" dxfId="25" priority="26" operator="lessThan">
      <formula>0.5</formula>
    </cfRule>
  </conditionalFormatting>
  <conditionalFormatting sqref="I7:I43">
    <cfRule type="containsText" dxfId="24" priority="8" operator="containsText" text="N">
      <formula>NOT(ISERROR(SEARCH("N",I7)))</formula>
    </cfRule>
  </conditionalFormatting>
  <conditionalFormatting sqref="J7:J43">
    <cfRule type="cellIs" dxfId="23" priority="23" operator="lessThan">
      <formula>0.55</formula>
    </cfRule>
    <cfRule type="cellIs" dxfId="22" priority="24" operator="lessThan">
      <formula>0.5</formula>
    </cfRule>
  </conditionalFormatting>
  <conditionalFormatting sqref="K7:K43">
    <cfRule type="containsText" dxfId="21" priority="7" operator="containsText" text="N">
      <formula>NOT(ISERROR(SEARCH("N",K7)))</formula>
    </cfRule>
  </conditionalFormatting>
  <conditionalFormatting sqref="L7:L43">
    <cfRule type="cellIs" dxfId="20" priority="21" operator="lessThan">
      <formula>0.55</formula>
    </cfRule>
    <cfRule type="cellIs" dxfId="19" priority="22" operator="lessThan">
      <formula>0.5</formula>
    </cfRule>
  </conditionalFormatting>
  <conditionalFormatting sqref="M7:M43">
    <cfRule type="containsText" dxfId="18" priority="6" operator="containsText" text="N">
      <formula>NOT(ISERROR(SEARCH("N",M7)))</formula>
    </cfRule>
  </conditionalFormatting>
  <conditionalFormatting sqref="N7:N43">
    <cfRule type="cellIs" dxfId="17" priority="19" operator="lessThan">
      <formula>0.55</formula>
    </cfRule>
    <cfRule type="cellIs" dxfId="16" priority="20" operator="lessThan">
      <formula>0.5</formula>
    </cfRule>
  </conditionalFormatting>
  <conditionalFormatting sqref="O7:O43">
    <cfRule type="containsText" dxfId="15" priority="5" operator="containsText" text="N">
      <formula>NOT(ISERROR(SEARCH("N",O7)))</formula>
    </cfRule>
  </conditionalFormatting>
  <conditionalFormatting sqref="P7:P43">
    <cfRule type="cellIs" dxfId="14" priority="17" operator="lessThan">
      <formula>0.55</formula>
    </cfRule>
    <cfRule type="cellIs" dxfId="13" priority="18" operator="lessThan">
      <formula>0.5</formula>
    </cfRule>
  </conditionalFormatting>
  <conditionalFormatting sqref="Q7:Q43">
    <cfRule type="containsText" dxfId="12" priority="4" operator="containsText" text="N">
      <formula>NOT(ISERROR(SEARCH("N",Q7)))</formula>
    </cfRule>
  </conditionalFormatting>
  <conditionalFormatting sqref="R7:R43">
    <cfRule type="cellIs" dxfId="11" priority="15" operator="lessThan">
      <formula>0.55</formula>
    </cfRule>
    <cfRule type="cellIs" dxfId="10" priority="16" operator="lessThan">
      <formula>0.5</formula>
    </cfRule>
  </conditionalFormatting>
  <conditionalFormatting sqref="S7:S43">
    <cfRule type="containsText" dxfId="9" priority="3" operator="containsText" text="N">
      <formula>NOT(ISERROR(SEARCH("N",S7)))</formula>
    </cfRule>
  </conditionalFormatting>
  <conditionalFormatting sqref="T7:T43">
    <cfRule type="cellIs" dxfId="8" priority="13" operator="lessThan">
      <formula>0.55</formula>
    </cfRule>
    <cfRule type="cellIs" dxfId="7" priority="14" operator="lessThan">
      <formula>0.5</formula>
    </cfRule>
  </conditionalFormatting>
  <conditionalFormatting sqref="U7:U43">
    <cfRule type="containsText" dxfId="6" priority="2" operator="containsText" text="N">
      <formula>NOT(ISERROR(SEARCH("N",U7)))</formula>
    </cfRule>
  </conditionalFormatting>
  <conditionalFormatting sqref="V7:V43">
    <cfRule type="cellIs" dxfId="5" priority="11" operator="lessThan">
      <formula>0.55</formula>
    </cfRule>
    <cfRule type="cellIs" dxfId="4" priority="12" operator="lessThan">
      <formula>0.5</formula>
    </cfRule>
  </conditionalFormatting>
  <conditionalFormatting sqref="W7:W43">
    <cfRule type="containsText" dxfId="3" priority="1" operator="containsText" text="N">
      <formula>NOT(ISERROR(SEARCH("N",W7)))</formula>
    </cfRule>
  </conditionalFormatting>
  <printOptions horizontalCentered="1"/>
  <pageMargins left="0.7" right="0.7" top="0.75" bottom="0.75" header="0" footer="0"/>
  <pageSetup paperSize="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253"/>
  <sheetViews>
    <sheetView topLeftCell="A15" zoomScale="85" zoomScaleNormal="85" workbookViewId="0">
      <selection activeCell="C43" sqref="C43"/>
    </sheetView>
  </sheetViews>
  <sheetFormatPr defaultColWidth="12.5703125" defaultRowHeight="15" customHeight="1" x14ac:dyDescent="0.25"/>
  <cols>
    <col min="1" max="1" width="7.5703125" style="75" customWidth="1"/>
    <col min="2" max="2" width="10.42578125" style="75" customWidth="1"/>
    <col min="3" max="3" width="49.42578125" style="75" bestFit="1" customWidth="1"/>
    <col min="4" max="17" width="9.42578125" style="75" customWidth="1"/>
    <col min="18" max="20" width="7.5703125" style="75" customWidth="1"/>
    <col min="21" max="16384" width="12.5703125" style="75"/>
  </cols>
  <sheetData>
    <row r="1" spans="1:17" ht="15" customHeight="1" x14ac:dyDescent="0.2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15" customHeight="1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8.75" x14ac:dyDescent="0.25">
      <c r="A4" s="231" t="s">
        <v>808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6" spans="1:17" ht="74.25" customHeight="1" x14ac:dyDescent="0.25">
      <c r="A6" s="12" t="s">
        <v>71</v>
      </c>
      <c r="B6" s="12" t="s">
        <v>72</v>
      </c>
      <c r="C6" s="12" t="s">
        <v>73</v>
      </c>
      <c r="D6" s="201" t="s">
        <v>809</v>
      </c>
      <c r="E6" s="223"/>
      <c r="F6" s="201" t="s">
        <v>764</v>
      </c>
      <c r="G6" s="223"/>
      <c r="H6" s="201" t="s">
        <v>810</v>
      </c>
      <c r="I6" s="223"/>
      <c r="J6" s="201" t="s">
        <v>811</v>
      </c>
      <c r="K6" s="223"/>
      <c r="L6" s="201" t="s">
        <v>812</v>
      </c>
      <c r="M6" s="223"/>
      <c r="N6" s="201" t="s">
        <v>813</v>
      </c>
      <c r="O6" s="223"/>
      <c r="P6" s="201" t="s">
        <v>814</v>
      </c>
      <c r="Q6" s="223"/>
    </row>
    <row r="7" spans="1:17" ht="15.75" customHeight="1" x14ac:dyDescent="0.25">
      <c r="A7" s="13">
        <v>1</v>
      </c>
      <c r="B7" s="77">
        <v>6012</v>
      </c>
      <c r="C7" s="51" t="s">
        <v>815</v>
      </c>
      <c r="D7" s="14">
        <v>0.79</v>
      </c>
      <c r="E7" s="13" t="str">
        <f>IF(D7&gt;=55%,"Y","N")</f>
        <v>Y</v>
      </c>
      <c r="F7" s="14">
        <v>0.86</v>
      </c>
      <c r="G7" s="13" t="str">
        <f t="shared" ref="G7:G43" si="0">IF(F7&gt;=55%,"Y","N")</f>
        <v>Y</v>
      </c>
      <c r="H7" s="14">
        <v>0.8</v>
      </c>
      <c r="I7" s="13" t="str">
        <f t="shared" ref="I7:I43" si="1">IF(H7&gt;=55%,"Y","N")</f>
        <v>Y</v>
      </c>
      <c r="J7" s="14">
        <v>0.7</v>
      </c>
      <c r="K7" s="13" t="str">
        <f>IF(J7&gt;=55%,"Y","N")</f>
        <v>Y</v>
      </c>
      <c r="L7" s="14">
        <v>0.75249999999999995</v>
      </c>
      <c r="M7" s="13" t="str">
        <f>IF(L7&gt;=55%,"Y","N")</f>
        <v>Y</v>
      </c>
      <c r="N7" s="14">
        <v>0.78</v>
      </c>
      <c r="O7" s="13" t="str">
        <f t="shared" ref="O7:O43" si="2">IF(N7&gt;=55%,"Y","N")</f>
        <v>Y</v>
      </c>
      <c r="P7" s="14">
        <v>0.8</v>
      </c>
      <c r="Q7" s="13" t="str">
        <f t="shared" ref="Q7:Q43" si="3">IF(P7&gt;=55%,"Y","N")</f>
        <v>Y</v>
      </c>
    </row>
    <row r="8" spans="1:17" ht="15.75" customHeight="1" x14ac:dyDescent="0.25">
      <c r="A8" s="13">
        <v>2</v>
      </c>
      <c r="B8" s="77">
        <v>6031</v>
      </c>
      <c r="C8" s="51" t="s">
        <v>816</v>
      </c>
      <c r="D8" s="14">
        <v>0.71</v>
      </c>
      <c r="E8" s="13" t="str">
        <f t="shared" ref="E8:E43" si="4">IF(D8&gt;=55%,"Y","N")</f>
        <v>Y</v>
      </c>
      <c r="F8" s="14">
        <v>0.81</v>
      </c>
      <c r="G8" s="13" t="str">
        <f t="shared" si="0"/>
        <v>Y</v>
      </c>
      <c r="H8" s="14">
        <v>0.78</v>
      </c>
      <c r="I8" s="13" t="str">
        <f t="shared" si="1"/>
        <v>Y</v>
      </c>
      <c r="J8" s="14">
        <v>0.61</v>
      </c>
      <c r="K8" s="13" t="str">
        <f t="shared" ref="K8:K43" si="5">IF(J8&gt;=55%,"Y","N")</f>
        <v>Y</v>
      </c>
      <c r="L8" s="14">
        <v>0.60750000000000004</v>
      </c>
      <c r="M8" s="13" t="str">
        <f t="shared" ref="M8:M43" si="6">IF(L8&gt;=55%,"Y","N")</f>
        <v>Y</v>
      </c>
      <c r="N8" s="14">
        <v>0.66</v>
      </c>
      <c r="O8" s="13" t="str">
        <f t="shared" si="2"/>
        <v>Y</v>
      </c>
      <c r="P8" s="14">
        <v>0.84</v>
      </c>
      <c r="Q8" s="13" t="str">
        <f t="shared" si="3"/>
        <v>Y</v>
      </c>
    </row>
    <row r="9" spans="1:17" ht="15.75" customHeight="1" x14ac:dyDescent="0.25">
      <c r="A9" s="13">
        <v>3</v>
      </c>
      <c r="B9" s="77">
        <v>6037</v>
      </c>
      <c r="C9" s="51" t="s">
        <v>817</v>
      </c>
      <c r="D9" s="14">
        <v>0.76</v>
      </c>
      <c r="E9" s="13" t="str">
        <f t="shared" si="4"/>
        <v>Y</v>
      </c>
      <c r="F9" s="14">
        <v>0.87</v>
      </c>
      <c r="G9" s="13" t="str">
        <f t="shared" si="0"/>
        <v>Y</v>
      </c>
      <c r="H9" s="14">
        <v>0.8</v>
      </c>
      <c r="I9" s="13" t="str">
        <f t="shared" si="1"/>
        <v>Y</v>
      </c>
      <c r="J9" s="14">
        <v>0.69499999999999995</v>
      </c>
      <c r="K9" s="13" t="str">
        <f t="shared" si="5"/>
        <v>Y</v>
      </c>
      <c r="L9" s="14">
        <v>0.71</v>
      </c>
      <c r="M9" s="13" t="str">
        <f t="shared" si="6"/>
        <v>Y</v>
      </c>
      <c r="N9" s="14">
        <v>0.76</v>
      </c>
      <c r="O9" s="13" t="str">
        <f t="shared" si="2"/>
        <v>Y</v>
      </c>
      <c r="P9" s="14">
        <v>0.84</v>
      </c>
      <c r="Q9" s="13" t="str">
        <f t="shared" si="3"/>
        <v>Y</v>
      </c>
    </row>
    <row r="10" spans="1:17" ht="15.75" customHeight="1" x14ac:dyDescent="0.25">
      <c r="A10" s="13">
        <v>4</v>
      </c>
      <c r="B10" s="77">
        <v>6051</v>
      </c>
      <c r="C10" s="51" t="s">
        <v>818</v>
      </c>
      <c r="D10" s="14">
        <v>0.71</v>
      </c>
      <c r="E10" s="13" t="str">
        <f t="shared" si="4"/>
        <v>Y</v>
      </c>
      <c r="F10" s="14">
        <v>0.76</v>
      </c>
      <c r="G10" s="13" t="str">
        <f t="shared" si="0"/>
        <v>Y</v>
      </c>
      <c r="H10" s="14">
        <v>0.78</v>
      </c>
      <c r="I10" s="13" t="str">
        <f t="shared" si="1"/>
        <v>Y</v>
      </c>
      <c r="J10" s="14">
        <v>0.63500000000000001</v>
      </c>
      <c r="K10" s="13" t="str">
        <f t="shared" si="5"/>
        <v>Y</v>
      </c>
      <c r="L10" s="14">
        <v>0.63249999999999995</v>
      </c>
      <c r="M10" s="13" t="str">
        <f t="shared" si="6"/>
        <v>Y</v>
      </c>
      <c r="N10" s="14">
        <v>0.76</v>
      </c>
      <c r="O10" s="13" t="str">
        <f t="shared" si="2"/>
        <v>Y</v>
      </c>
      <c r="P10" s="14">
        <v>0.83</v>
      </c>
      <c r="Q10" s="13" t="str">
        <f t="shared" si="3"/>
        <v>Y</v>
      </c>
    </row>
    <row r="11" spans="1:17" ht="15.75" customHeight="1" x14ac:dyDescent="0.25">
      <c r="A11" s="13">
        <v>5</v>
      </c>
      <c r="B11" s="77">
        <v>6053</v>
      </c>
      <c r="C11" s="51" t="s">
        <v>819</v>
      </c>
      <c r="D11" s="14">
        <v>0.64</v>
      </c>
      <c r="E11" s="13" t="str">
        <f t="shared" si="4"/>
        <v>Y</v>
      </c>
      <c r="F11" s="14">
        <v>0.67</v>
      </c>
      <c r="G11" s="13" t="str">
        <f t="shared" si="0"/>
        <v>Y</v>
      </c>
      <c r="H11" s="14">
        <v>0.78</v>
      </c>
      <c r="I11" s="13" t="str">
        <f t="shared" si="1"/>
        <v>Y</v>
      </c>
      <c r="J11" s="14">
        <v>0.5</v>
      </c>
      <c r="K11" s="13" t="str">
        <f t="shared" si="5"/>
        <v>N</v>
      </c>
      <c r="L11" s="14">
        <v>0.51249999999999996</v>
      </c>
      <c r="M11" s="13" t="str">
        <f t="shared" si="6"/>
        <v>N</v>
      </c>
      <c r="N11" s="14">
        <v>0.62</v>
      </c>
      <c r="O11" s="13" t="str">
        <f t="shared" si="2"/>
        <v>Y</v>
      </c>
      <c r="P11" s="14">
        <v>0.75</v>
      </c>
      <c r="Q11" s="13" t="str">
        <f t="shared" si="3"/>
        <v>Y</v>
      </c>
    </row>
    <row r="12" spans="1:17" ht="15.75" customHeight="1" x14ac:dyDescent="0.25">
      <c r="A12" s="13">
        <v>6</v>
      </c>
      <c r="B12" s="77">
        <v>6054</v>
      </c>
      <c r="C12" s="51" t="s">
        <v>820</v>
      </c>
      <c r="D12" s="14">
        <v>0.74</v>
      </c>
      <c r="E12" s="13" t="str">
        <f t="shared" si="4"/>
        <v>Y</v>
      </c>
      <c r="F12" s="14">
        <v>0.75</v>
      </c>
      <c r="G12" s="13" t="str">
        <f t="shared" si="0"/>
        <v>Y</v>
      </c>
      <c r="H12" s="14">
        <v>0.8</v>
      </c>
      <c r="I12" s="13" t="str">
        <f t="shared" si="1"/>
        <v>Y</v>
      </c>
      <c r="J12" s="14">
        <v>0.74</v>
      </c>
      <c r="K12" s="13" t="str">
        <f t="shared" si="5"/>
        <v>Y</v>
      </c>
      <c r="L12" s="14">
        <v>0.75749999999999995</v>
      </c>
      <c r="M12" s="13" t="str">
        <f t="shared" si="6"/>
        <v>Y</v>
      </c>
      <c r="N12" s="14">
        <v>0.66</v>
      </c>
      <c r="O12" s="13" t="str">
        <f t="shared" si="2"/>
        <v>Y</v>
      </c>
      <c r="P12" s="14">
        <v>0.85</v>
      </c>
      <c r="Q12" s="13" t="str">
        <f t="shared" si="3"/>
        <v>Y</v>
      </c>
    </row>
    <row r="13" spans="1:17" ht="15.75" customHeight="1" x14ac:dyDescent="0.25">
      <c r="A13" s="13">
        <v>7</v>
      </c>
      <c r="B13" s="77">
        <v>6063</v>
      </c>
      <c r="C13" s="51" t="s">
        <v>821</v>
      </c>
      <c r="D13" s="14">
        <v>0.79</v>
      </c>
      <c r="E13" s="13" t="str">
        <f t="shared" si="4"/>
        <v>Y</v>
      </c>
      <c r="F13" s="14">
        <v>0.74</v>
      </c>
      <c r="G13" s="13" t="str">
        <f t="shared" si="0"/>
        <v>Y</v>
      </c>
      <c r="H13" s="14">
        <v>0.8</v>
      </c>
      <c r="I13" s="13" t="str">
        <f t="shared" si="1"/>
        <v>Y</v>
      </c>
      <c r="J13" s="14">
        <v>0.52</v>
      </c>
      <c r="K13" s="13" t="str">
        <f t="shared" si="5"/>
        <v>N</v>
      </c>
      <c r="L13" s="14">
        <v>0.64</v>
      </c>
      <c r="M13" s="13" t="str">
        <f t="shared" si="6"/>
        <v>Y</v>
      </c>
      <c r="N13" s="14">
        <v>0.78</v>
      </c>
      <c r="O13" s="13" t="str">
        <f t="shared" si="2"/>
        <v>Y</v>
      </c>
      <c r="P13" s="14">
        <v>0.87</v>
      </c>
      <c r="Q13" s="13" t="str">
        <f t="shared" si="3"/>
        <v>Y</v>
      </c>
    </row>
    <row r="14" spans="1:17" ht="15.75" customHeight="1" x14ac:dyDescent="0.25">
      <c r="A14" s="13">
        <v>8</v>
      </c>
      <c r="B14" s="77">
        <v>6064</v>
      </c>
      <c r="C14" s="51" t="s">
        <v>822</v>
      </c>
      <c r="D14" s="14">
        <v>0.73</v>
      </c>
      <c r="E14" s="13" t="str">
        <f t="shared" si="4"/>
        <v>Y</v>
      </c>
      <c r="F14" s="14">
        <v>0.83</v>
      </c>
      <c r="G14" s="13" t="str">
        <f t="shared" si="0"/>
        <v>Y</v>
      </c>
      <c r="H14" s="14">
        <v>0.72</v>
      </c>
      <c r="I14" s="13" t="str">
        <f t="shared" si="1"/>
        <v>Y</v>
      </c>
      <c r="J14" s="14">
        <v>0.61499999999999999</v>
      </c>
      <c r="K14" s="13" t="str">
        <f t="shared" si="5"/>
        <v>Y</v>
      </c>
      <c r="L14" s="14">
        <v>0.64500000000000002</v>
      </c>
      <c r="M14" s="13" t="str">
        <f t="shared" si="6"/>
        <v>Y</v>
      </c>
      <c r="N14" s="14">
        <v>0.76</v>
      </c>
      <c r="O14" s="13" t="str">
        <f t="shared" si="2"/>
        <v>Y</v>
      </c>
      <c r="P14" s="14">
        <v>0.79</v>
      </c>
      <c r="Q14" s="13" t="str">
        <f t="shared" si="3"/>
        <v>Y</v>
      </c>
    </row>
    <row r="15" spans="1:17" ht="15.75" customHeight="1" x14ac:dyDescent="0.25">
      <c r="A15" s="13">
        <v>9</v>
      </c>
      <c r="B15" s="77">
        <v>6091</v>
      </c>
      <c r="C15" s="51" t="s">
        <v>823</v>
      </c>
      <c r="D15" s="14">
        <v>0.84</v>
      </c>
      <c r="E15" s="13" t="str">
        <f t="shared" si="4"/>
        <v>Y</v>
      </c>
      <c r="F15" s="14">
        <v>0.88</v>
      </c>
      <c r="G15" s="13" t="str">
        <f t="shared" si="0"/>
        <v>Y</v>
      </c>
      <c r="H15" s="14">
        <v>0.8</v>
      </c>
      <c r="I15" s="13" t="str">
        <f t="shared" si="1"/>
        <v>Y</v>
      </c>
      <c r="J15" s="14">
        <v>0.745</v>
      </c>
      <c r="K15" s="13" t="str">
        <f t="shared" si="5"/>
        <v>Y</v>
      </c>
      <c r="L15" s="14">
        <v>0.73499999999999999</v>
      </c>
      <c r="M15" s="13" t="str">
        <f t="shared" si="6"/>
        <v>Y</v>
      </c>
      <c r="N15" s="14">
        <v>0.7</v>
      </c>
      <c r="O15" s="13" t="str">
        <f t="shared" si="2"/>
        <v>Y</v>
      </c>
      <c r="P15" s="14">
        <v>0.96</v>
      </c>
      <c r="Q15" s="13" t="str">
        <f t="shared" si="3"/>
        <v>Y</v>
      </c>
    </row>
    <row r="16" spans="1:17" ht="15.75" customHeight="1" x14ac:dyDescent="0.25">
      <c r="A16" s="13">
        <v>10</v>
      </c>
      <c r="B16" s="77">
        <v>6103</v>
      </c>
      <c r="C16" s="51" t="s">
        <v>824</v>
      </c>
      <c r="D16" s="14">
        <v>0.71</v>
      </c>
      <c r="E16" s="13" t="str">
        <f t="shared" si="4"/>
        <v>Y</v>
      </c>
      <c r="F16" s="14">
        <v>0.78</v>
      </c>
      <c r="G16" s="13" t="str">
        <f t="shared" si="0"/>
        <v>Y</v>
      </c>
      <c r="H16" s="14">
        <v>0.78</v>
      </c>
      <c r="I16" s="13" t="str">
        <f t="shared" si="1"/>
        <v>Y</v>
      </c>
      <c r="J16" s="14">
        <v>0.67</v>
      </c>
      <c r="K16" s="13" t="str">
        <f t="shared" si="5"/>
        <v>Y</v>
      </c>
      <c r="L16" s="14">
        <v>0.66500000000000004</v>
      </c>
      <c r="M16" s="13" t="str">
        <f t="shared" si="6"/>
        <v>Y</v>
      </c>
      <c r="N16" s="14">
        <v>0.76</v>
      </c>
      <c r="O16" s="13" t="str">
        <f t="shared" si="2"/>
        <v>Y</v>
      </c>
      <c r="P16" s="14">
        <v>0.88</v>
      </c>
      <c r="Q16" s="13" t="str">
        <f t="shared" si="3"/>
        <v>Y</v>
      </c>
    </row>
    <row r="17" spans="1:17" ht="15.75" customHeight="1" x14ac:dyDescent="0.25">
      <c r="A17" s="13">
        <v>11</v>
      </c>
      <c r="B17" s="77">
        <v>6104</v>
      </c>
      <c r="C17" s="51" t="s">
        <v>825</v>
      </c>
      <c r="D17" s="14">
        <v>0.7</v>
      </c>
      <c r="E17" s="13" t="str">
        <f t="shared" si="4"/>
        <v>Y</v>
      </c>
      <c r="F17" s="14">
        <v>0.7</v>
      </c>
      <c r="G17" s="13" t="str">
        <f t="shared" si="0"/>
        <v>Y</v>
      </c>
      <c r="H17" s="14">
        <v>0.7</v>
      </c>
      <c r="I17" s="13" t="str">
        <f t="shared" si="1"/>
        <v>Y</v>
      </c>
      <c r="J17" s="14">
        <v>0.57999999999999996</v>
      </c>
      <c r="K17" s="13" t="str">
        <f t="shared" si="5"/>
        <v>Y</v>
      </c>
      <c r="L17" s="14">
        <v>0.6</v>
      </c>
      <c r="M17" s="13" t="str">
        <f t="shared" si="6"/>
        <v>Y</v>
      </c>
      <c r="N17" s="14">
        <v>0.66</v>
      </c>
      <c r="O17" s="13" t="str">
        <f t="shared" si="2"/>
        <v>Y</v>
      </c>
      <c r="P17" s="14">
        <v>0.8</v>
      </c>
      <c r="Q17" s="13" t="str">
        <f t="shared" si="3"/>
        <v>Y</v>
      </c>
    </row>
    <row r="18" spans="1:17" ht="15.75" customHeight="1" x14ac:dyDescent="0.25">
      <c r="A18" s="13">
        <v>12</v>
      </c>
      <c r="B18" s="77">
        <v>6113</v>
      </c>
      <c r="C18" s="51" t="s">
        <v>826</v>
      </c>
      <c r="D18" s="14">
        <v>0.86</v>
      </c>
      <c r="E18" s="13" t="str">
        <f t="shared" si="4"/>
        <v>Y</v>
      </c>
      <c r="F18" s="14">
        <v>0.78</v>
      </c>
      <c r="G18" s="13" t="str">
        <f t="shared" si="0"/>
        <v>Y</v>
      </c>
      <c r="H18" s="14">
        <v>0.78</v>
      </c>
      <c r="I18" s="13" t="str">
        <f t="shared" si="1"/>
        <v>Y</v>
      </c>
      <c r="J18" s="14">
        <v>0.69</v>
      </c>
      <c r="K18" s="13" t="str">
        <f t="shared" si="5"/>
        <v>Y</v>
      </c>
      <c r="L18" s="14">
        <v>0.66249999999999998</v>
      </c>
      <c r="M18" s="13" t="str">
        <f t="shared" si="6"/>
        <v>Y</v>
      </c>
      <c r="N18" s="14">
        <v>0.76</v>
      </c>
      <c r="O18" s="13" t="str">
        <f t="shared" si="2"/>
        <v>Y</v>
      </c>
      <c r="P18" s="14">
        <v>0.89</v>
      </c>
      <c r="Q18" s="13" t="str">
        <f t="shared" si="3"/>
        <v>Y</v>
      </c>
    </row>
    <row r="19" spans="1:17" ht="15.75" customHeight="1" x14ac:dyDescent="0.25">
      <c r="A19" s="13">
        <v>13</v>
      </c>
      <c r="B19" s="77">
        <v>6120</v>
      </c>
      <c r="C19" s="51" t="s">
        <v>827</v>
      </c>
      <c r="D19" s="14">
        <v>0.66</v>
      </c>
      <c r="E19" s="13" t="str">
        <f t="shared" si="4"/>
        <v>Y</v>
      </c>
      <c r="F19" s="14">
        <v>0.66</v>
      </c>
      <c r="G19" s="13" t="str">
        <f t="shared" si="0"/>
        <v>Y</v>
      </c>
      <c r="H19" s="14">
        <v>0.78</v>
      </c>
      <c r="I19" s="13" t="str">
        <f t="shared" si="1"/>
        <v>Y</v>
      </c>
      <c r="J19" s="14">
        <v>0.55500000000000005</v>
      </c>
      <c r="K19" s="13" t="str">
        <f t="shared" si="5"/>
        <v>Y</v>
      </c>
      <c r="L19" s="14">
        <v>0.65749999999999997</v>
      </c>
      <c r="M19" s="13" t="str">
        <f t="shared" si="6"/>
        <v>Y</v>
      </c>
      <c r="N19" s="14">
        <v>0.72</v>
      </c>
      <c r="O19" s="13" t="str">
        <f t="shared" si="2"/>
        <v>Y</v>
      </c>
      <c r="P19" s="14">
        <v>0.79</v>
      </c>
      <c r="Q19" s="13" t="str">
        <f t="shared" si="3"/>
        <v>Y</v>
      </c>
    </row>
    <row r="20" spans="1:17" ht="15.75" customHeight="1" x14ac:dyDescent="0.25">
      <c r="A20" s="13">
        <v>14</v>
      </c>
      <c r="B20" s="77">
        <v>6178</v>
      </c>
      <c r="C20" s="51" t="s">
        <v>828</v>
      </c>
      <c r="D20" s="14">
        <v>0.74</v>
      </c>
      <c r="E20" s="13" t="str">
        <f t="shared" si="4"/>
        <v>Y</v>
      </c>
      <c r="F20" s="14">
        <v>0.83</v>
      </c>
      <c r="G20" s="13" t="str">
        <f t="shared" si="0"/>
        <v>Y</v>
      </c>
      <c r="H20" s="14">
        <v>0.7</v>
      </c>
      <c r="I20" s="13" t="str">
        <f t="shared" si="1"/>
        <v>Y</v>
      </c>
      <c r="J20" s="14">
        <v>0.57499999999999996</v>
      </c>
      <c r="K20" s="13" t="str">
        <f t="shared" si="5"/>
        <v>Y</v>
      </c>
      <c r="L20" s="14">
        <v>0.59250000000000003</v>
      </c>
      <c r="M20" s="13" t="str">
        <f t="shared" si="6"/>
        <v>Y</v>
      </c>
      <c r="N20" s="14">
        <v>0.66</v>
      </c>
      <c r="O20" s="13" t="str">
        <f t="shared" si="2"/>
        <v>Y</v>
      </c>
      <c r="P20" s="14">
        <v>0.81</v>
      </c>
      <c r="Q20" s="13" t="str">
        <f t="shared" si="3"/>
        <v>Y</v>
      </c>
    </row>
    <row r="21" spans="1:17" ht="15.75" customHeight="1" x14ac:dyDescent="0.25">
      <c r="A21" s="13">
        <v>15</v>
      </c>
      <c r="B21" s="77">
        <v>6212</v>
      </c>
      <c r="C21" s="51" t="s">
        <v>829</v>
      </c>
      <c r="D21" s="14">
        <v>0.74</v>
      </c>
      <c r="E21" s="13" t="str">
        <f t="shared" si="4"/>
        <v>Y</v>
      </c>
      <c r="F21" s="14">
        <v>0.82</v>
      </c>
      <c r="G21" s="13" t="str">
        <f t="shared" si="0"/>
        <v>Y</v>
      </c>
      <c r="H21" s="14">
        <v>0.8</v>
      </c>
      <c r="I21" s="13" t="str">
        <f t="shared" si="1"/>
        <v>Y</v>
      </c>
      <c r="J21" s="14">
        <v>0.72</v>
      </c>
      <c r="K21" s="13" t="str">
        <f t="shared" si="5"/>
        <v>Y</v>
      </c>
      <c r="L21" s="14">
        <v>0.75749999999999995</v>
      </c>
      <c r="M21" s="13" t="str">
        <f t="shared" si="6"/>
        <v>Y</v>
      </c>
      <c r="N21" s="14">
        <v>0.76</v>
      </c>
      <c r="O21" s="13" t="str">
        <f t="shared" si="2"/>
        <v>Y</v>
      </c>
      <c r="P21" s="14">
        <v>0.89</v>
      </c>
      <c r="Q21" s="13" t="str">
        <f t="shared" si="3"/>
        <v>Y</v>
      </c>
    </row>
    <row r="22" spans="1:17" ht="15.75" customHeight="1" x14ac:dyDescent="0.25">
      <c r="A22" s="13">
        <v>16</v>
      </c>
      <c r="B22" s="77">
        <v>6220</v>
      </c>
      <c r="C22" s="51" t="s">
        <v>830</v>
      </c>
      <c r="D22" s="14">
        <v>0.74</v>
      </c>
      <c r="E22" s="13" t="str">
        <f t="shared" si="4"/>
        <v>Y</v>
      </c>
      <c r="F22" s="14">
        <v>0.74</v>
      </c>
      <c r="G22" s="13" t="str">
        <f t="shared" si="0"/>
        <v>Y</v>
      </c>
      <c r="H22" s="14">
        <v>0.78</v>
      </c>
      <c r="I22" s="13" t="str">
        <f t="shared" si="1"/>
        <v>Y</v>
      </c>
      <c r="J22" s="14">
        <v>0.72</v>
      </c>
      <c r="K22" s="13" t="str">
        <f t="shared" si="5"/>
        <v>Y</v>
      </c>
      <c r="L22" s="14">
        <v>0.74</v>
      </c>
      <c r="M22" s="13" t="str">
        <f t="shared" si="6"/>
        <v>Y</v>
      </c>
      <c r="N22" s="14">
        <v>0.66</v>
      </c>
      <c r="O22" s="13" t="str">
        <f t="shared" si="2"/>
        <v>Y</v>
      </c>
      <c r="P22" s="14">
        <v>0.83</v>
      </c>
      <c r="Q22" s="13" t="str">
        <f t="shared" si="3"/>
        <v>Y</v>
      </c>
    </row>
    <row r="23" spans="1:17" ht="15.75" customHeight="1" x14ac:dyDescent="0.25">
      <c r="A23" s="13">
        <v>17</v>
      </c>
      <c r="B23" s="77">
        <v>6247</v>
      </c>
      <c r="C23" s="51" t="s">
        <v>831</v>
      </c>
      <c r="D23" s="14">
        <v>0.74</v>
      </c>
      <c r="E23" s="13" t="str">
        <f t="shared" si="4"/>
        <v>Y</v>
      </c>
      <c r="F23" s="14">
        <v>0.78</v>
      </c>
      <c r="G23" s="13" t="str">
        <f t="shared" si="0"/>
        <v>Y</v>
      </c>
      <c r="H23" s="14">
        <v>0.8</v>
      </c>
      <c r="I23" s="13" t="str">
        <f t="shared" si="1"/>
        <v>Y</v>
      </c>
      <c r="J23" s="14">
        <v>0.61</v>
      </c>
      <c r="K23" s="13" t="str">
        <f t="shared" si="5"/>
        <v>Y</v>
      </c>
      <c r="L23" s="14">
        <v>0.59499999999999997</v>
      </c>
      <c r="M23" s="13" t="str">
        <f t="shared" si="6"/>
        <v>Y</v>
      </c>
      <c r="N23" s="14">
        <v>0.7</v>
      </c>
      <c r="O23" s="13" t="str">
        <f t="shared" si="2"/>
        <v>Y</v>
      </c>
      <c r="P23" s="14">
        <v>0.85</v>
      </c>
      <c r="Q23" s="13" t="str">
        <f t="shared" si="3"/>
        <v>Y</v>
      </c>
    </row>
    <row r="24" spans="1:17" ht="15.75" customHeight="1" x14ac:dyDescent="0.25">
      <c r="A24" s="13">
        <v>18</v>
      </c>
      <c r="B24" s="77">
        <v>6291</v>
      </c>
      <c r="C24" s="51" t="s">
        <v>832</v>
      </c>
      <c r="D24" s="14">
        <v>0.6</v>
      </c>
      <c r="E24" s="13" t="str">
        <f t="shared" si="4"/>
        <v>Y</v>
      </c>
      <c r="F24" s="14">
        <v>0.52</v>
      </c>
      <c r="G24" s="13" t="str">
        <f t="shared" si="0"/>
        <v>N</v>
      </c>
      <c r="H24" s="14">
        <v>0.7</v>
      </c>
      <c r="I24" s="13" t="str">
        <f t="shared" si="1"/>
        <v>Y</v>
      </c>
      <c r="J24" s="14">
        <v>0.59</v>
      </c>
      <c r="K24" s="13" t="str">
        <f t="shared" si="5"/>
        <v>Y</v>
      </c>
      <c r="L24" s="14">
        <v>0.69499999999999995</v>
      </c>
      <c r="M24" s="13" t="str">
        <f t="shared" si="6"/>
        <v>Y</v>
      </c>
      <c r="N24" s="14">
        <v>0.64</v>
      </c>
      <c r="O24" s="13" t="str">
        <f t="shared" si="2"/>
        <v>Y</v>
      </c>
      <c r="P24" s="14">
        <v>0.64</v>
      </c>
      <c r="Q24" s="13" t="str">
        <f t="shared" si="3"/>
        <v>Y</v>
      </c>
    </row>
    <row r="25" spans="1:17" ht="15.75" customHeight="1" x14ac:dyDescent="0.25">
      <c r="A25" s="13">
        <v>19</v>
      </c>
      <c r="B25" s="77">
        <v>6293</v>
      </c>
      <c r="C25" s="51" t="s">
        <v>833</v>
      </c>
      <c r="D25" s="14">
        <v>0.7</v>
      </c>
      <c r="E25" s="13" t="str">
        <f t="shared" si="4"/>
        <v>Y</v>
      </c>
      <c r="F25" s="14">
        <v>0.71</v>
      </c>
      <c r="G25" s="13" t="str">
        <f t="shared" si="0"/>
        <v>Y</v>
      </c>
      <c r="H25" s="14">
        <v>0.8</v>
      </c>
      <c r="I25" s="13" t="str">
        <f t="shared" si="1"/>
        <v>Y</v>
      </c>
      <c r="J25" s="14">
        <v>0.57499999999999996</v>
      </c>
      <c r="K25" s="13" t="str">
        <f t="shared" si="5"/>
        <v>Y</v>
      </c>
      <c r="L25" s="14">
        <v>0.62749999999999995</v>
      </c>
      <c r="M25" s="13" t="str">
        <f t="shared" si="6"/>
        <v>Y</v>
      </c>
      <c r="N25" s="14">
        <v>0.72</v>
      </c>
      <c r="O25" s="13" t="str">
        <f t="shared" si="2"/>
        <v>Y</v>
      </c>
      <c r="P25" s="14">
        <v>0.79</v>
      </c>
      <c r="Q25" s="13" t="str">
        <f t="shared" si="3"/>
        <v>Y</v>
      </c>
    </row>
    <row r="26" spans="1:17" ht="15.75" customHeight="1" x14ac:dyDescent="0.25">
      <c r="A26" s="13">
        <v>20</v>
      </c>
      <c r="B26" s="77">
        <v>6296</v>
      </c>
      <c r="C26" s="51" t="s">
        <v>834</v>
      </c>
      <c r="D26" s="14">
        <v>0.83</v>
      </c>
      <c r="E26" s="13" t="str">
        <f t="shared" si="4"/>
        <v>Y</v>
      </c>
      <c r="F26" s="14">
        <v>0.96</v>
      </c>
      <c r="G26" s="13" t="str">
        <f t="shared" si="0"/>
        <v>Y</v>
      </c>
      <c r="H26" s="14">
        <v>0.8</v>
      </c>
      <c r="I26" s="13" t="str">
        <f t="shared" si="1"/>
        <v>Y</v>
      </c>
      <c r="J26" s="14">
        <v>0.74</v>
      </c>
      <c r="K26" s="13" t="str">
        <f t="shared" si="5"/>
        <v>Y</v>
      </c>
      <c r="L26" s="14">
        <v>0.80249999999999999</v>
      </c>
      <c r="M26" s="13" t="str">
        <f t="shared" si="6"/>
        <v>Y</v>
      </c>
      <c r="N26" s="14">
        <v>0.76</v>
      </c>
      <c r="O26" s="13" t="str">
        <f t="shared" si="2"/>
        <v>Y</v>
      </c>
      <c r="P26" s="14">
        <v>0.95</v>
      </c>
      <c r="Q26" s="13" t="str">
        <f t="shared" si="3"/>
        <v>Y</v>
      </c>
    </row>
    <row r="27" spans="1:17" ht="15.75" customHeight="1" x14ac:dyDescent="0.25">
      <c r="A27" s="13">
        <v>21</v>
      </c>
      <c r="B27" s="77">
        <v>6304</v>
      </c>
      <c r="C27" s="51" t="s">
        <v>835</v>
      </c>
      <c r="D27" s="14">
        <v>0.71</v>
      </c>
      <c r="E27" s="13" t="str">
        <f t="shared" si="4"/>
        <v>Y</v>
      </c>
      <c r="F27" s="14">
        <v>0.74</v>
      </c>
      <c r="G27" s="13" t="str">
        <f t="shared" si="0"/>
        <v>Y</v>
      </c>
      <c r="H27" s="14">
        <v>0.7</v>
      </c>
      <c r="I27" s="13" t="str">
        <f t="shared" si="1"/>
        <v>Y</v>
      </c>
      <c r="J27" s="14">
        <v>0.60499999999999998</v>
      </c>
      <c r="K27" s="13" t="str">
        <f t="shared" si="5"/>
        <v>Y</v>
      </c>
      <c r="L27" s="14">
        <v>0.67</v>
      </c>
      <c r="M27" s="13" t="str">
        <f t="shared" si="6"/>
        <v>Y</v>
      </c>
      <c r="N27" s="14">
        <v>0.7</v>
      </c>
      <c r="O27" s="13" t="str">
        <f t="shared" si="2"/>
        <v>Y</v>
      </c>
      <c r="P27" s="14">
        <v>0.85</v>
      </c>
      <c r="Q27" s="13" t="str">
        <f t="shared" si="3"/>
        <v>Y</v>
      </c>
    </row>
    <row r="28" spans="1:17" ht="15.75" customHeight="1" x14ac:dyDescent="0.25">
      <c r="A28" s="13">
        <v>22</v>
      </c>
      <c r="B28" s="77">
        <v>6318</v>
      </c>
      <c r="C28" s="51" t="s">
        <v>836</v>
      </c>
      <c r="D28" s="14">
        <v>0.63</v>
      </c>
      <c r="E28" s="13" t="str">
        <f t="shared" si="4"/>
        <v>Y</v>
      </c>
      <c r="F28" s="14">
        <v>0.68</v>
      </c>
      <c r="G28" s="13" t="str">
        <f t="shared" si="0"/>
        <v>Y</v>
      </c>
      <c r="H28" s="14">
        <v>0.72</v>
      </c>
      <c r="I28" s="13" t="str">
        <f t="shared" si="1"/>
        <v>Y</v>
      </c>
      <c r="J28" s="14">
        <v>0.54500000000000004</v>
      </c>
      <c r="K28" s="13" t="str">
        <f t="shared" si="5"/>
        <v>N</v>
      </c>
      <c r="L28" s="14">
        <v>0.57499999999999996</v>
      </c>
      <c r="M28" s="13" t="str">
        <f t="shared" si="6"/>
        <v>Y</v>
      </c>
      <c r="N28" s="14">
        <v>0.66</v>
      </c>
      <c r="O28" s="13" t="str">
        <f t="shared" si="2"/>
        <v>Y</v>
      </c>
      <c r="P28" s="14">
        <v>0.83</v>
      </c>
      <c r="Q28" s="13" t="str">
        <f t="shared" si="3"/>
        <v>Y</v>
      </c>
    </row>
    <row r="29" spans="1:17" ht="15.75" customHeight="1" x14ac:dyDescent="0.25">
      <c r="A29" s="13">
        <v>23</v>
      </c>
      <c r="B29" s="77">
        <v>6320</v>
      </c>
      <c r="C29" s="51" t="s">
        <v>837</v>
      </c>
      <c r="D29" s="14">
        <v>0.56000000000000005</v>
      </c>
      <c r="E29" s="13" t="str">
        <f t="shared" si="4"/>
        <v>Y</v>
      </c>
      <c r="F29" s="14">
        <v>0.54</v>
      </c>
      <c r="G29" s="13" t="str">
        <f t="shared" si="0"/>
        <v>N</v>
      </c>
      <c r="H29" s="14">
        <v>0.7</v>
      </c>
      <c r="I29" s="13" t="str">
        <f t="shared" si="1"/>
        <v>Y</v>
      </c>
      <c r="J29" s="14">
        <v>0.56499999999999995</v>
      </c>
      <c r="K29" s="13" t="str">
        <f t="shared" si="5"/>
        <v>Y</v>
      </c>
      <c r="L29" s="14">
        <v>0.5</v>
      </c>
      <c r="M29" s="13" t="str">
        <f t="shared" si="6"/>
        <v>N</v>
      </c>
      <c r="N29" s="14">
        <v>0.6</v>
      </c>
      <c r="O29" s="13" t="str">
        <f t="shared" si="2"/>
        <v>Y</v>
      </c>
      <c r="P29" s="14">
        <v>0.64</v>
      </c>
      <c r="Q29" s="13" t="str">
        <f t="shared" si="3"/>
        <v>Y</v>
      </c>
    </row>
    <row r="30" spans="1:17" ht="15.75" customHeight="1" x14ac:dyDescent="0.25">
      <c r="A30" s="13">
        <v>24</v>
      </c>
      <c r="B30" s="77">
        <v>6321</v>
      </c>
      <c r="C30" s="51" t="s">
        <v>838</v>
      </c>
      <c r="D30" s="14">
        <v>0.66</v>
      </c>
      <c r="E30" s="13" t="str">
        <f t="shared" si="4"/>
        <v>Y</v>
      </c>
      <c r="F30" s="14">
        <v>0.7</v>
      </c>
      <c r="G30" s="13" t="str">
        <f t="shared" si="0"/>
        <v>Y</v>
      </c>
      <c r="H30" s="14">
        <v>0.78</v>
      </c>
      <c r="I30" s="13" t="str">
        <f t="shared" si="1"/>
        <v>Y</v>
      </c>
      <c r="J30" s="14">
        <v>0.61499999999999999</v>
      </c>
      <c r="K30" s="13" t="str">
        <f t="shared" si="5"/>
        <v>Y</v>
      </c>
      <c r="L30" s="14">
        <v>0.65</v>
      </c>
      <c r="M30" s="13" t="str">
        <f t="shared" si="6"/>
        <v>Y</v>
      </c>
      <c r="N30" s="14">
        <v>0.66</v>
      </c>
      <c r="O30" s="13" t="str">
        <f t="shared" si="2"/>
        <v>Y</v>
      </c>
      <c r="P30" s="14">
        <v>0.6</v>
      </c>
      <c r="Q30" s="13" t="str">
        <f t="shared" si="3"/>
        <v>Y</v>
      </c>
    </row>
    <row r="31" spans="1:17" ht="15.75" customHeight="1" x14ac:dyDescent="0.25">
      <c r="A31" s="13">
        <v>25</v>
      </c>
      <c r="B31" s="77">
        <v>6326</v>
      </c>
      <c r="C31" s="51" t="s">
        <v>839</v>
      </c>
      <c r="D31" s="14">
        <v>0.69</v>
      </c>
      <c r="E31" s="13" t="str">
        <f t="shared" si="4"/>
        <v>Y</v>
      </c>
      <c r="F31" s="14">
        <v>0.73</v>
      </c>
      <c r="G31" s="13" t="str">
        <f t="shared" si="0"/>
        <v>Y</v>
      </c>
      <c r="H31" s="14">
        <v>0.7</v>
      </c>
      <c r="I31" s="13" t="str">
        <f t="shared" si="1"/>
        <v>Y</v>
      </c>
      <c r="J31" s="14">
        <v>0.54500000000000004</v>
      </c>
      <c r="K31" s="13" t="str">
        <f t="shared" si="5"/>
        <v>N</v>
      </c>
      <c r="L31" s="14">
        <v>0.57999999999999996</v>
      </c>
      <c r="M31" s="13" t="str">
        <f t="shared" si="6"/>
        <v>Y</v>
      </c>
      <c r="N31" s="14">
        <v>0.62</v>
      </c>
      <c r="O31" s="13" t="str">
        <f t="shared" si="2"/>
        <v>Y</v>
      </c>
      <c r="P31" s="14">
        <v>0.67</v>
      </c>
      <c r="Q31" s="13" t="str">
        <f t="shared" si="3"/>
        <v>Y</v>
      </c>
    </row>
    <row r="32" spans="1:17" ht="15.75" customHeight="1" x14ac:dyDescent="0.25">
      <c r="A32" s="13">
        <v>26</v>
      </c>
      <c r="B32" s="77">
        <v>6349</v>
      </c>
      <c r="C32" s="51" t="s">
        <v>840</v>
      </c>
      <c r="D32" s="14">
        <v>0.66</v>
      </c>
      <c r="E32" s="13" t="str">
        <f t="shared" si="4"/>
        <v>Y</v>
      </c>
      <c r="F32" s="14">
        <v>0.76</v>
      </c>
      <c r="G32" s="13" t="str">
        <f t="shared" si="0"/>
        <v>Y</v>
      </c>
      <c r="H32" s="14">
        <v>0.76</v>
      </c>
      <c r="I32" s="13" t="str">
        <f t="shared" si="1"/>
        <v>Y</v>
      </c>
      <c r="J32" s="14">
        <v>0.625</v>
      </c>
      <c r="K32" s="13" t="str">
        <f t="shared" si="5"/>
        <v>Y</v>
      </c>
      <c r="L32" s="14">
        <v>0.62749999999999995</v>
      </c>
      <c r="M32" s="13" t="str">
        <f t="shared" si="6"/>
        <v>Y</v>
      </c>
      <c r="N32" s="14">
        <v>0.72</v>
      </c>
      <c r="O32" s="13" t="str">
        <f t="shared" si="2"/>
        <v>Y</v>
      </c>
      <c r="P32" s="14">
        <v>0.82</v>
      </c>
      <c r="Q32" s="13" t="str">
        <f t="shared" si="3"/>
        <v>Y</v>
      </c>
    </row>
    <row r="33" spans="1:26" ht="15.75" customHeight="1" x14ac:dyDescent="0.25">
      <c r="A33" s="13">
        <v>27</v>
      </c>
      <c r="B33" s="77">
        <v>6359</v>
      </c>
      <c r="C33" s="51" t="s">
        <v>841</v>
      </c>
      <c r="D33" s="14">
        <v>0.89</v>
      </c>
      <c r="E33" s="13" t="str">
        <f t="shared" si="4"/>
        <v>Y</v>
      </c>
      <c r="F33" s="14">
        <v>0.85</v>
      </c>
      <c r="G33" s="13" t="str">
        <f t="shared" si="0"/>
        <v>Y</v>
      </c>
      <c r="H33" s="14">
        <v>0.7</v>
      </c>
      <c r="I33" s="13" t="str">
        <f t="shared" si="1"/>
        <v>Y</v>
      </c>
      <c r="J33" s="14">
        <v>0.69</v>
      </c>
      <c r="K33" s="13" t="str">
        <f t="shared" si="5"/>
        <v>Y</v>
      </c>
      <c r="L33" s="14">
        <v>0.67749999999999999</v>
      </c>
      <c r="M33" s="13" t="str">
        <f t="shared" si="6"/>
        <v>Y</v>
      </c>
      <c r="N33" s="14">
        <v>0.7</v>
      </c>
      <c r="O33" s="13" t="str">
        <f t="shared" si="2"/>
        <v>Y</v>
      </c>
      <c r="P33" s="14">
        <v>0.89</v>
      </c>
      <c r="Q33" s="13" t="str">
        <f t="shared" si="3"/>
        <v>Y</v>
      </c>
    </row>
    <row r="34" spans="1:26" ht="15.75" customHeight="1" x14ac:dyDescent="0.25">
      <c r="A34" s="13">
        <v>28</v>
      </c>
      <c r="B34" s="77">
        <v>6373</v>
      </c>
      <c r="C34" s="51" t="s">
        <v>842</v>
      </c>
      <c r="D34" s="14">
        <v>0.69</v>
      </c>
      <c r="E34" s="13" t="str">
        <f t="shared" si="4"/>
        <v>Y</v>
      </c>
      <c r="F34" s="14">
        <v>0.77</v>
      </c>
      <c r="G34" s="13" t="str">
        <f t="shared" si="0"/>
        <v>Y</v>
      </c>
      <c r="H34" s="14">
        <v>0.76</v>
      </c>
      <c r="I34" s="13" t="str">
        <f t="shared" si="1"/>
        <v>Y</v>
      </c>
      <c r="J34" s="14">
        <v>0.72</v>
      </c>
      <c r="K34" s="13" t="str">
        <f t="shared" si="5"/>
        <v>Y</v>
      </c>
      <c r="L34" s="14">
        <v>0.69750000000000001</v>
      </c>
      <c r="M34" s="13" t="str">
        <f t="shared" si="6"/>
        <v>Y</v>
      </c>
      <c r="N34" s="14">
        <v>0.76</v>
      </c>
      <c r="O34" s="13" t="str">
        <f t="shared" si="2"/>
        <v>Y</v>
      </c>
      <c r="P34" s="14">
        <v>0.7</v>
      </c>
      <c r="Q34" s="13" t="str">
        <f t="shared" si="3"/>
        <v>Y</v>
      </c>
    </row>
    <row r="35" spans="1:26" ht="15.75" customHeight="1" x14ac:dyDescent="0.25">
      <c r="A35" s="13">
        <v>29</v>
      </c>
      <c r="B35" s="77">
        <v>6424</v>
      </c>
      <c r="C35" s="51" t="s">
        <v>843</v>
      </c>
      <c r="D35" s="14">
        <v>0.84</v>
      </c>
      <c r="E35" s="13" t="str">
        <f t="shared" si="4"/>
        <v>Y</v>
      </c>
      <c r="F35" s="14">
        <v>0.86</v>
      </c>
      <c r="G35" s="13" t="str">
        <f t="shared" si="0"/>
        <v>Y</v>
      </c>
      <c r="H35" s="14">
        <v>0.76</v>
      </c>
      <c r="I35" s="13" t="str">
        <f t="shared" si="1"/>
        <v>Y</v>
      </c>
      <c r="J35" s="14">
        <v>0.75</v>
      </c>
      <c r="K35" s="13" t="str">
        <f t="shared" si="5"/>
        <v>Y</v>
      </c>
      <c r="L35" s="14">
        <v>0.79249999999999998</v>
      </c>
      <c r="M35" s="13" t="str">
        <f t="shared" si="6"/>
        <v>Y</v>
      </c>
      <c r="N35" s="14">
        <v>0.7</v>
      </c>
      <c r="O35" s="13" t="str">
        <f t="shared" si="2"/>
        <v>Y</v>
      </c>
      <c r="P35" s="14">
        <v>0.92</v>
      </c>
      <c r="Q35" s="13" t="str">
        <f t="shared" si="3"/>
        <v>Y</v>
      </c>
    </row>
    <row r="36" spans="1:26" ht="15.75" customHeight="1" x14ac:dyDescent="0.25">
      <c r="A36" s="13">
        <v>30</v>
      </c>
      <c r="B36" s="77">
        <v>6429</v>
      </c>
      <c r="C36" s="51" t="s">
        <v>844</v>
      </c>
      <c r="D36" s="14">
        <v>0.6</v>
      </c>
      <c r="E36" s="13" t="str">
        <f t="shared" si="4"/>
        <v>Y</v>
      </c>
      <c r="F36" s="14">
        <v>0.72</v>
      </c>
      <c r="G36" s="13" t="str">
        <f t="shared" si="0"/>
        <v>Y</v>
      </c>
      <c r="H36" s="14">
        <v>0.76</v>
      </c>
      <c r="I36" s="13" t="str">
        <f t="shared" si="1"/>
        <v>Y</v>
      </c>
      <c r="J36" s="14">
        <v>0.63500000000000001</v>
      </c>
      <c r="K36" s="13" t="str">
        <f t="shared" si="5"/>
        <v>Y</v>
      </c>
      <c r="L36" s="14">
        <v>0.64</v>
      </c>
      <c r="M36" s="13" t="str">
        <f t="shared" si="6"/>
        <v>Y</v>
      </c>
      <c r="N36" s="14">
        <v>0.66</v>
      </c>
      <c r="O36" s="13" t="str">
        <f t="shared" si="2"/>
        <v>Y</v>
      </c>
      <c r="P36" s="14">
        <v>0.8</v>
      </c>
      <c r="Q36" s="13" t="str">
        <f t="shared" si="3"/>
        <v>Y</v>
      </c>
    </row>
    <row r="37" spans="1:26" ht="15.75" customHeight="1" x14ac:dyDescent="0.25">
      <c r="A37" s="13">
        <v>31</v>
      </c>
      <c r="B37" s="77">
        <v>6430</v>
      </c>
      <c r="C37" s="51" t="s">
        <v>845</v>
      </c>
      <c r="D37" s="14">
        <v>0.8</v>
      </c>
      <c r="E37" s="13" t="str">
        <f t="shared" si="4"/>
        <v>Y</v>
      </c>
      <c r="F37" s="14">
        <v>0.79</v>
      </c>
      <c r="G37" s="13" t="str">
        <f t="shared" si="0"/>
        <v>Y</v>
      </c>
      <c r="H37" s="14">
        <v>0.72</v>
      </c>
      <c r="I37" s="13" t="str">
        <f t="shared" si="1"/>
        <v>Y</v>
      </c>
      <c r="J37" s="14">
        <v>0.56000000000000005</v>
      </c>
      <c r="K37" s="13" t="str">
        <f t="shared" si="5"/>
        <v>Y</v>
      </c>
      <c r="L37" s="14">
        <v>0.57250000000000001</v>
      </c>
      <c r="M37" s="13" t="str">
        <f t="shared" si="6"/>
        <v>Y</v>
      </c>
      <c r="N37" s="14">
        <v>0.62</v>
      </c>
      <c r="O37" s="13" t="str">
        <f t="shared" si="2"/>
        <v>Y</v>
      </c>
      <c r="P37" s="14">
        <v>0.85</v>
      </c>
      <c r="Q37" s="13" t="str">
        <f t="shared" si="3"/>
        <v>Y</v>
      </c>
    </row>
    <row r="38" spans="1:26" ht="15.75" customHeight="1" x14ac:dyDescent="0.25">
      <c r="A38" s="13">
        <v>32</v>
      </c>
      <c r="B38" s="77">
        <v>6467</v>
      </c>
      <c r="C38" s="51" t="s">
        <v>846</v>
      </c>
      <c r="D38" s="14">
        <v>0.56999999999999995</v>
      </c>
      <c r="E38" s="13" t="str">
        <f t="shared" si="4"/>
        <v>Y</v>
      </c>
      <c r="F38" s="14">
        <v>0.62</v>
      </c>
      <c r="G38" s="13" t="str">
        <f t="shared" si="0"/>
        <v>Y</v>
      </c>
      <c r="H38" s="14">
        <v>0.7</v>
      </c>
      <c r="I38" s="13" t="str">
        <f t="shared" si="1"/>
        <v>Y</v>
      </c>
      <c r="J38" s="14">
        <v>0.57499999999999996</v>
      </c>
      <c r="K38" s="13" t="str">
        <f t="shared" si="5"/>
        <v>Y</v>
      </c>
      <c r="L38" s="14">
        <v>0.57750000000000001</v>
      </c>
      <c r="M38" s="13" t="str">
        <f t="shared" si="6"/>
        <v>Y</v>
      </c>
      <c r="N38" s="14">
        <v>0.62</v>
      </c>
      <c r="O38" s="13" t="str">
        <f t="shared" si="2"/>
        <v>Y</v>
      </c>
      <c r="P38" s="14">
        <v>0.66</v>
      </c>
      <c r="Q38" s="13" t="str">
        <f t="shared" si="3"/>
        <v>Y</v>
      </c>
    </row>
    <row r="39" spans="1:26" ht="15.75" customHeight="1" x14ac:dyDescent="0.25">
      <c r="A39" s="13">
        <v>33</v>
      </c>
      <c r="B39" s="77">
        <v>6970</v>
      </c>
      <c r="C39" s="51" t="s">
        <v>847</v>
      </c>
      <c r="D39" s="14">
        <v>0.69</v>
      </c>
      <c r="E39" s="13" t="str">
        <f t="shared" si="4"/>
        <v>Y</v>
      </c>
      <c r="F39" s="14">
        <v>0.69</v>
      </c>
      <c r="G39" s="13" t="str">
        <f t="shared" si="0"/>
        <v>Y</v>
      </c>
      <c r="H39" s="14">
        <v>0.72</v>
      </c>
      <c r="I39" s="13" t="str">
        <f t="shared" si="1"/>
        <v>Y</v>
      </c>
      <c r="J39" s="14">
        <v>0.60499999999999998</v>
      </c>
      <c r="K39" s="13" t="str">
        <f t="shared" si="5"/>
        <v>Y</v>
      </c>
      <c r="L39" s="14">
        <v>0.68</v>
      </c>
      <c r="M39" s="13" t="str">
        <f t="shared" si="6"/>
        <v>Y</v>
      </c>
      <c r="N39" s="14">
        <v>0.66</v>
      </c>
      <c r="O39" s="13" t="str">
        <f t="shared" si="2"/>
        <v>Y</v>
      </c>
      <c r="P39" s="14">
        <v>0.79</v>
      </c>
      <c r="Q39" s="13" t="str">
        <f t="shared" si="3"/>
        <v>Y</v>
      </c>
    </row>
    <row r="40" spans="1:26" ht="15.75" customHeight="1" x14ac:dyDescent="0.25">
      <c r="A40" s="13">
        <v>34</v>
      </c>
      <c r="B40" s="77">
        <v>7050</v>
      </c>
      <c r="C40" s="51" t="s">
        <v>848</v>
      </c>
      <c r="D40" s="14">
        <v>0.56999999999999995</v>
      </c>
      <c r="E40" s="13" t="str">
        <f t="shared" si="4"/>
        <v>Y</v>
      </c>
      <c r="F40" s="14">
        <v>0.73</v>
      </c>
      <c r="G40" s="13" t="str">
        <f t="shared" si="0"/>
        <v>Y</v>
      </c>
      <c r="H40" s="14">
        <v>0.7</v>
      </c>
      <c r="I40" s="13" t="str">
        <f t="shared" si="1"/>
        <v>Y</v>
      </c>
      <c r="J40" s="14">
        <v>0.55000000000000004</v>
      </c>
      <c r="K40" s="13" t="str">
        <f t="shared" si="5"/>
        <v>Y</v>
      </c>
      <c r="L40" s="14">
        <v>0.59750000000000003</v>
      </c>
      <c r="M40" s="13" t="str">
        <f t="shared" si="6"/>
        <v>Y</v>
      </c>
      <c r="N40" s="14">
        <v>0.66</v>
      </c>
      <c r="O40" s="13" t="str">
        <f t="shared" si="2"/>
        <v>Y</v>
      </c>
      <c r="P40" s="14">
        <v>0.78</v>
      </c>
      <c r="Q40" s="13" t="str">
        <f t="shared" si="3"/>
        <v>Y</v>
      </c>
    </row>
    <row r="41" spans="1:26" ht="15.75" customHeight="1" x14ac:dyDescent="0.25">
      <c r="A41" s="13">
        <v>35</v>
      </c>
      <c r="B41" s="77">
        <v>7058</v>
      </c>
      <c r="C41" s="51" t="s">
        <v>849</v>
      </c>
      <c r="D41" s="14">
        <v>0.71</v>
      </c>
      <c r="E41" s="13" t="str">
        <f t="shared" si="4"/>
        <v>Y</v>
      </c>
      <c r="F41" s="14">
        <v>0.85</v>
      </c>
      <c r="G41" s="13" t="str">
        <f t="shared" si="0"/>
        <v>Y</v>
      </c>
      <c r="H41" s="14">
        <v>0.72</v>
      </c>
      <c r="I41" s="13" t="str">
        <f t="shared" si="1"/>
        <v>Y</v>
      </c>
      <c r="J41" s="14">
        <v>0.64</v>
      </c>
      <c r="K41" s="13" t="str">
        <f t="shared" si="5"/>
        <v>Y</v>
      </c>
      <c r="L41" s="14">
        <v>0.65</v>
      </c>
      <c r="M41" s="13" t="str">
        <f t="shared" si="6"/>
        <v>Y</v>
      </c>
      <c r="N41" s="14">
        <v>0.66</v>
      </c>
      <c r="O41" s="13" t="str">
        <f t="shared" si="2"/>
        <v>Y</v>
      </c>
      <c r="P41" s="14">
        <v>0.82</v>
      </c>
      <c r="Q41" s="13" t="str">
        <f t="shared" si="3"/>
        <v>Y</v>
      </c>
    </row>
    <row r="42" spans="1:26" ht="15.75" customHeight="1" x14ac:dyDescent="0.25">
      <c r="A42" s="13">
        <v>36</v>
      </c>
      <c r="B42" s="77">
        <v>7190</v>
      </c>
      <c r="C42" s="51" t="s">
        <v>850</v>
      </c>
      <c r="D42" s="14">
        <v>0.69</v>
      </c>
      <c r="E42" s="13" t="str">
        <f t="shared" si="4"/>
        <v>Y</v>
      </c>
      <c r="F42" s="14">
        <v>0.63</v>
      </c>
      <c r="G42" s="13" t="str">
        <f t="shared" si="0"/>
        <v>Y</v>
      </c>
      <c r="H42" s="14">
        <v>0.7</v>
      </c>
      <c r="I42" s="13" t="str">
        <f t="shared" si="1"/>
        <v>Y</v>
      </c>
      <c r="J42" s="14">
        <v>0.67</v>
      </c>
      <c r="K42" s="13" t="str">
        <f t="shared" si="5"/>
        <v>Y</v>
      </c>
      <c r="L42" s="14">
        <v>0.65749999999999997</v>
      </c>
      <c r="M42" s="13" t="str">
        <f t="shared" si="6"/>
        <v>Y</v>
      </c>
      <c r="N42" s="14">
        <v>0.7</v>
      </c>
      <c r="O42" s="13" t="str">
        <f t="shared" si="2"/>
        <v>Y</v>
      </c>
      <c r="P42" s="14">
        <v>0.88</v>
      </c>
      <c r="Q42" s="13" t="str">
        <f t="shared" si="3"/>
        <v>Y</v>
      </c>
    </row>
    <row r="43" spans="1:26" ht="15.75" customHeight="1" x14ac:dyDescent="0.25">
      <c r="A43" s="13">
        <v>37</v>
      </c>
      <c r="B43" s="77">
        <v>7349</v>
      </c>
      <c r="C43" s="51" t="s">
        <v>851</v>
      </c>
      <c r="D43" s="14">
        <v>0.69</v>
      </c>
      <c r="E43" s="13" t="str">
        <f t="shared" si="4"/>
        <v>Y</v>
      </c>
      <c r="F43" s="14">
        <v>0.79</v>
      </c>
      <c r="G43" s="13" t="str">
        <f t="shared" si="0"/>
        <v>Y</v>
      </c>
      <c r="H43" s="14">
        <v>0.72</v>
      </c>
      <c r="I43" s="13" t="str">
        <f t="shared" si="1"/>
        <v>Y</v>
      </c>
      <c r="J43" s="14">
        <v>0.61499999999999999</v>
      </c>
      <c r="K43" s="13" t="str">
        <f t="shared" si="5"/>
        <v>Y</v>
      </c>
      <c r="L43" s="14">
        <v>0.61750000000000005</v>
      </c>
      <c r="M43" s="13" t="str">
        <f t="shared" si="6"/>
        <v>Y</v>
      </c>
      <c r="N43" s="14">
        <v>0.7</v>
      </c>
      <c r="O43" s="13" t="str">
        <f t="shared" si="2"/>
        <v>Y</v>
      </c>
      <c r="P43" s="14">
        <v>0.83</v>
      </c>
      <c r="Q43" s="13" t="str">
        <f t="shared" si="3"/>
        <v>Y</v>
      </c>
    </row>
    <row r="44" spans="1:26" ht="15.75" customHeight="1" x14ac:dyDescent="0.25">
      <c r="A44" s="13"/>
      <c r="B44" s="15" t="s">
        <v>806</v>
      </c>
      <c r="C44" s="15"/>
      <c r="D44" s="15"/>
      <c r="E44" s="13">
        <f>COUNTIFS(E7:E43,"Y")</f>
        <v>37</v>
      </c>
      <c r="F44" s="13"/>
      <c r="G44" s="13">
        <f>COUNTIFS(G7:G43,"Y")</f>
        <v>35</v>
      </c>
      <c r="H44" s="13"/>
      <c r="I44" s="13">
        <f>COUNTIFS(I7:I43,"Y")</f>
        <v>37</v>
      </c>
      <c r="J44" s="13"/>
      <c r="K44" s="13">
        <f>COUNTIFS(K7:K43,"Y")</f>
        <v>33</v>
      </c>
      <c r="L44" s="13"/>
      <c r="M44" s="13">
        <f>COUNTIFS(M7:M43,"Y")</f>
        <v>35</v>
      </c>
      <c r="N44" s="13"/>
      <c r="O44" s="13">
        <f>COUNTIFS(O7:O43,"Y")</f>
        <v>37</v>
      </c>
      <c r="P44" s="13"/>
      <c r="Q44" s="13">
        <f>COUNTIFS(Q7:Q43,"Y")</f>
        <v>37</v>
      </c>
    </row>
    <row r="45" spans="1:26" ht="15.75" customHeight="1" x14ac:dyDescent="0.25">
      <c r="A45" s="13"/>
      <c r="B45" s="15" t="s">
        <v>807</v>
      </c>
      <c r="C45" s="15"/>
      <c r="D45" s="15"/>
      <c r="E45" s="64">
        <f>(E44/37)*100</f>
        <v>100</v>
      </c>
      <c r="F45" s="13"/>
      <c r="G45" s="64">
        <f>(G44/37)*100</f>
        <v>94.594594594594597</v>
      </c>
      <c r="H45" s="64"/>
      <c r="I45" s="64">
        <f>(I44/37)*100</f>
        <v>100</v>
      </c>
      <c r="J45" s="64"/>
      <c r="K45" s="64">
        <f>(K44/37)*100</f>
        <v>89.189189189189193</v>
      </c>
      <c r="L45" s="64"/>
      <c r="M45" s="64">
        <f>(M44/37)*100</f>
        <v>94.594594594594597</v>
      </c>
      <c r="N45" s="64"/>
      <c r="O45" s="64">
        <f>(O44/37)*100</f>
        <v>100</v>
      </c>
      <c r="P45" s="64"/>
      <c r="Q45" s="64">
        <f>(Q44/37)*100</f>
        <v>100</v>
      </c>
    </row>
    <row r="46" spans="1:26" ht="15.75" customHeight="1" x14ac:dyDescent="0.25">
      <c r="A46" s="17"/>
      <c r="B46" s="204" t="s">
        <v>253</v>
      </c>
      <c r="C46" s="205"/>
      <c r="D46" s="17"/>
      <c r="E46" s="18"/>
      <c r="F46" s="16">
        <v>3</v>
      </c>
      <c r="G46" s="18">
        <f>G45*F46/100</f>
        <v>2.8378378378378382</v>
      </c>
      <c r="H46" s="16"/>
      <c r="I46" s="18"/>
      <c r="J46" s="16"/>
      <c r="K46" s="18"/>
      <c r="L46" s="16">
        <v>3</v>
      </c>
      <c r="M46" s="18">
        <f>M45*L46/100</f>
        <v>2.8378378378378382</v>
      </c>
      <c r="N46" s="16"/>
      <c r="O46" s="18"/>
      <c r="P46" s="16">
        <v>2</v>
      </c>
      <c r="Q46" s="146">
        <f>Q45*P46/100</f>
        <v>2</v>
      </c>
      <c r="R46" s="147"/>
      <c r="S46" s="148"/>
      <c r="T46" s="76"/>
      <c r="U46" s="148"/>
      <c r="V46" s="76"/>
      <c r="W46" s="148"/>
      <c r="X46" s="76"/>
      <c r="Y46" s="148"/>
      <c r="Z46" s="25"/>
    </row>
    <row r="47" spans="1:26" ht="15.75" customHeight="1" x14ac:dyDescent="0.25">
      <c r="A47" s="17"/>
      <c r="B47" s="204" t="s">
        <v>254</v>
      </c>
      <c r="C47" s="205"/>
      <c r="D47" s="17">
        <v>3</v>
      </c>
      <c r="E47" s="18">
        <f>E45*D47/100</f>
        <v>3</v>
      </c>
      <c r="F47" s="16"/>
      <c r="G47" s="18"/>
      <c r="H47" s="16">
        <v>3</v>
      </c>
      <c r="I47" s="18">
        <f>I45*H47/100</f>
        <v>3</v>
      </c>
      <c r="J47" s="16">
        <v>3</v>
      </c>
      <c r="K47" s="18">
        <f>K45*J47/100</f>
        <v>2.6756756756756759</v>
      </c>
      <c r="L47" s="16">
        <v>3</v>
      </c>
      <c r="M47" s="18">
        <f>M45*L47/100</f>
        <v>2.8378378378378382</v>
      </c>
      <c r="N47" s="16"/>
      <c r="O47" s="18"/>
      <c r="P47" s="16">
        <v>3</v>
      </c>
      <c r="Q47" s="146">
        <f>Q45*P47/100</f>
        <v>3</v>
      </c>
      <c r="R47" s="147"/>
      <c r="S47" s="148"/>
      <c r="T47" s="76"/>
      <c r="U47" s="148"/>
      <c r="V47" s="76"/>
      <c r="W47" s="148"/>
      <c r="X47" s="76"/>
      <c r="Y47" s="148"/>
      <c r="Z47" s="25"/>
    </row>
    <row r="48" spans="1:26" ht="15.75" customHeight="1" x14ac:dyDescent="0.25">
      <c r="A48" s="17"/>
      <c r="B48" s="204" t="s">
        <v>255</v>
      </c>
      <c r="C48" s="205"/>
      <c r="D48" s="17">
        <v>3</v>
      </c>
      <c r="E48" s="18">
        <f>E45*D48/100</f>
        <v>3</v>
      </c>
      <c r="F48" s="16">
        <v>2</v>
      </c>
      <c r="G48" s="18">
        <f>G45*F48/100</f>
        <v>1.8918918918918919</v>
      </c>
      <c r="H48" s="16">
        <v>2</v>
      </c>
      <c r="I48" s="18">
        <f>I45*H48/100</f>
        <v>2</v>
      </c>
      <c r="J48" s="16">
        <v>3</v>
      </c>
      <c r="K48" s="18">
        <f>K45*J48/100</f>
        <v>2.6756756756756759</v>
      </c>
      <c r="L48" s="16">
        <v>3</v>
      </c>
      <c r="M48" s="18">
        <f>M45*L48/100</f>
        <v>2.8378378378378382</v>
      </c>
      <c r="N48" s="16"/>
      <c r="O48" s="18"/>
      <c r="P48" s="16">
        <v>2</v>
      </c>
      <c r="Q48" s="146">
        <f>Q45*P48/100</f>
        <v>2</v>
      </c>
      <c r="R48" s="147"/>
      <c r="S48" s="148"/>
      <c r="T48" s="76"/>
      <c r="U48" s="148"/>
      <c r="V48" s="76"/>
      <c r="W48" s="148"/>
      <c r="X48" s="76"/>
      <c r="Y48" s="148"/>
      <c r="Z48" s="25"/>
    </row>
    <row r="49" spans="1:26" ht="15.75" customHeight="1" x14ac:dyDescent="0.25">
      <c r="A49" s="17"/>
      <c r="B49" s="204" t="s">
        <v>256</v>
      </c>
      <c r="C49" s="205"/>
      <c r="D49" s="17"/>
      <c r="E49" s="18"/>
      <c r="F49" s="16">
        <v>2</v>
      </c>
      <c r="G49" s="18">
        <f>G45*F49/100</f>
        <v>1.8918918918918919</v>
      </c>
      <c r="H49" s="16"/>
      <c r="I49" s="18"/>
      <c r="J49" s="16"/>
      <c r="K49" s="18"/>
      <c r="L49" s="16">
        <v>2</v>
      </c>
      <c r="M49" s="18">
        <f>M45*L49/100</f>
        <v>1.8918918918918919</v>
      </c>
      <c r="N49" s="16">
        <v>2</v>
      </c>
      <c r="O49" s="18">
        <f>O45*N49/100</f>
        <v>2</v>
      </c>
      <c r="P49" s="16">
        <v>3</v>
      </c>
      <c r="Q49" s="146">
        <f>Q45*P49/100</f>
        <v>3</v>
      </c>
      <c r="R49" s="147"/>
      <c r="S49" s="148"/>
      <c r="T49" s="76"/>
      <c r="U49" s="148"/>
      <c r="V49" s="76"/>
      <c r="W49" s="148"/>
      <c r="X49" s="76"/>
      <c r="Y49" s="148"/>
      <c r="Z49" s="25"/>
    </row>
    <row r="50" spans="1:26" ht="15.75" customHeight="1" x14ac:dyDescent="0.25">
      <c r="A50" s="17"/>
      <c r="B50" s="204" t="s">
        <v>257</v>
      </c>
      <c r="C50" s="205"/>
      <c r="D50" s="17"/>
      <c r="E50" s="18"/>
      <c r="F50" s="16"/>
      <c r="G50" s="18"/>
      <c r="H50" s="16"/>
      <c r="I50" s="18"/>
      <c r="J50" s="16">
        <v>2</v>
      </c>
      <c r="K50" s="18">
        <f>K45*J50/100</f>
        <v>1.7837837837837838</v>
      </c>
      <c r="L50" s="16">
        <v>3</v>
      </c>
      <c r="M50" s="18">
        <f>M45*L50/100</f>
        <v>2.8378378378378382</v>
      </c>
      <c r="N50" s="16"/>
      <c r="O50" s="18"/>
      <c r="P50" s="16" t="s">
        <v>852</v>
      </c>
      <c r="Q50" s="146"/>
      <c r="R50" s="147"/>
      <c r="S50" s="148"/>
      <c r="T50" s="76"/>
      <c r="U50" s="148"/>
      <c r="V50" s="76"/>
      <c r="W50" s="148"/>
      <c r="X50" s="76"/>
      <c r="Y50" s="148"/>
      <c r="Z50" s="25"/>
    </row>
    <row r="51" spans="1:26" ht="15.75" customHeight="1" x14ac:dyDescent="0.25">
      <c r="A51" s="135"/>
      <c r="B51" s="206" t="s">
        <v>258</v>
      </c>
      <c r="C51" s="196"/>
      <c r="D51" s="136">
        <v>2</v>
      </c>
      <c r="E51" s="18">
        <f>E45*D51/100</f>
        <v>2</v>
      </c>
      <c r="F51" s="137"/>
      <c r="G51" s="18"/>
      <c r="H51" s="137"/>
      <c r="I51" s="18"/>
      <c r="J51" s="139">
        <v>2</v>
      </c>
      <c r="K51" s="18">
        <f>K45*J51/100</f>
        <v>1.7837837837837838</v>
      </c>
      <c r="L51" s="139">
        <v>2</v>
      </c>
      <c r="M51" s="18">
        <f>M45*L51/100</f>
        <v>1.8918918918918919</v>
      </c>
      <c r="N51" s="139">
        <v>3</v>
      </c>
      <c r="O51" s="18">
        <f>O45*N51/100</f>
        <v>3</v>
      </c>
      <c r="P51" s="139">
        <v>3</v>
      </c>
      <c r="Q51" s="146">
        <f>Q45*P51/100</f>
        <v>3</v>
      </c>
      <c r="R51" s="149"/>
      <c r="S51" s="148"/>
      <c r="T51" s="157"/>
      <c r="U51" s="148"/>
      <c r="V51" s="157"/>
      <c r="W51" s="148"/>
      <c r="X51" s="157"/>
      <c r="Y51" s="148"/>
      <c r="Z51" s="150"/>
    </row>
    <row r="52" spans="1:26" ht="15.75" customHeight="1" x14ac:dyDescent="0.25">
      <c r="A52" s="135"/>
      <c r="B52" s="206" t="s">
        <v>259</v>
      </c>
      <c r="C52" s="196"/>
      <c r="D52" s="136"/>
      <c r="E52" s="18"/>
      <c r="F52" s="137"/>
      <c r="G52" s="18"/>
      <c r="H52" s="137"/>
      <c r="I52" s="18"/>
      <c r="J52" s="139"/>
      <c r="K52" s="18"/>
      <c r="L52" s="139">
        <v>2</v>
      </c>
      <c r="M52" s="18">
        <f>M45*L52/100</f>
        <v>1.8918918918918919</v>
      </c>
      <c r="N52" s="139">
        <v>3</v>
      </c>
      <c r="O52" s="18">
        <f>O45*N52/100</f>
        <v>3</v>
      </c>
      <c r="P52" s="139"/>
      <c r="Q52" s="146"/>
      <c r="R52" s="149"/>
      <c r="S52" s="148"/>
      <c r="T52" s="157"/>
      <c r="U52" s="148"/>
      <c r="V52" s="157"/>
      <c r="W52" s="148"/>
      <c r="X52" s="157"/>
      <c r="Y52" s="151"/>
      <c r="Z52" s="150"/>
    </row>
    <row r="53" spans="1:26" ht="15.75" customHeight="1" x14ac:dyDescent="0.25">
      <c r="A53" s="141"/>
      <c r="B53" s="195" t="s">
        <v>260</v>
      </c>
      <c r="C53" s="196"/>
      <c r="D53" s="142"/>
      <c r="E53" s="18"/>
      <c r="F53" s="143">
        <v>3</v>
      </c>
      <c r="G53" s="18">
        <f>G45*F53/100</f>
        <v>2.8378378378378382</v>
      </c>
      <c r="H53" s="143">
        <v>3</v>
      </c>
      <c r="I53" s="18">
        <f>I45*H53/100</f>
        <v>3</v>
      </c>
      <c r="J53" s="144"/>
      <c r="K53" s="18"/>
      <c r="L53" s="144">
        <v>3</v>
      </c>
      <c r="M53" s="18">
        <f>M45*L53/100</f>
        <v>2.8378378378378382</v>
      </c>
      <c r="N53" s="144"/>
      <c r="O53" s="18"/>
      <c r="P53" s="144">
        <v>2</v>
      </c>
      <c r="Q53" s="146">
        <f>Q45*P53/100</f>
        <v>2</v>
      </c>
      <c r="R53" s="149"/>
      <c r="S53" s="148"/>
      <c r="T53" s="157"/>
      <c r="U53" s="148"/>
      <c r="V53" s="157"/>
      <c r="W53" s="148"/>
      <c r="X53" s="157"/>
      <c r="Y53" s="148"/>
      <c r="Z53" s="150"/>
    </row>
    <row r="54" spans="1:26" ht="15.75" customHeight="1" x14ac:dyDescent="0.25">
      <c r="A54" s="13"/>
      <c r="B54" s="213" t="s">
        <v>448</v>
      </c>
      <c r="C54" s="214"/>
      <c r="D54" s="15"/>
      <c r="E54" s="73">
        <f>SUM(D7:D43)</f>
        <v>26.380000000000006</v>
      </c>
      <c r="F54" s="73"/>
      <c r="G54" s="73">
        <f t="shared" ref="G54:Q54" si="7">SUM(F7:F43)</f>
        <v>27.9</v>
      </c>
      <c r="H54" s="73"/>
      <c r="I54" s="73">
        <f t="shared" si="7"/>
        <v>27.799999999999997</v>
      </c>
      <c r="J54" s="73"/>
      <c r="K54" s="73">
        <f t="shared" si="7"/>
        <v>23.295000000000002</v>
      </c>
      <c r="L54" s="73"/>
      <c r="M54" s="73">
        <f t="shared" si="7"/>
        <v>24.150000000000002</v>
      </c>
      <c r="N54" s="73"/>
      <c r="O54" s="73">
        <f t="shared" si="7"/>
        <v>25.680000000000003</v>
      </c>
      <c r="P54" s="73"/>
      <c r="Q54" s="73">
        <f t="shared" si="7"/>
        <v>29.980000000000008</v>
      </c>
      <c r="R54" s="76"/>
      <c r="S54" s="76"/>
      <c r="T54" s="76"/>
      <c r="U54" s="76"/>
      <c r="V54" s="76"/>
      <c r="W54" s="76"/>
    </row>
    <row r="55" spans="1:26" ht="15.75" customHeight="1" x14ac:dyDescent="0.25">
      <c r="A55" s="13"/>
      <c r="B55" s="214" t="s">
        <v>449</v>
      </c>
      <c r="C55" s="214"/>
      <c r="D55" s="15"/>
      <c r="E55" s="20">
        <f>E54/37*100</f>
        <v>71.29729729729732</v>
      </c>
      <c r="F55" s="20"/>
      <c r="G55" s="20">
        <f t="shared" ref="G55:Q55" si="8">G54/37*100</f>
        <v>75.405405405405403</v>
      </c>
      <c r="H55" s="20"/>
      <c r="I55" s="20">
        <f t="shared" si="8"/>
        <v>75.13513513513513</v>
      </c>
      <c r="J55" s="20"/>
      <c r="K55" s="20">
        <f t="shared" si="8"/>
        <v>62.959459459459467</v>
      </c>
      <c r="L55" s="20"/>
      <c r="M55" s="20">
        <f t="shared" si="8"/>
        <v>65.270270270270288</v>
      </c>
      <c r="N55" s="20"/>
      <c r="O55" s="20">
        <f t="shared" si="8"/>
        <v>69.405405405405418</v>
      </c>
      <c r="P55" s="20"/>
      <c r="Q55" s="20">
        <f t="shared" si="8"/>
        <v>81.027027027027046</v>
      </c>
    </row>
    <row r="56" spans="1:26" ht="15.75" customHeight="1" x14ac:dyDescent="0.25"/>
    <row r="57" spans="1:26" ht="15.75" customHeight="1" x14ac:dyDescent="0.25"/>
    <row r="58" spans="1:26" ht="15.7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</sheetData>
  <mergeCells count="20">
    <mergeCell ref="J6:K6"/>
    <mergeCell ref="B54:C54"/>
    <mergeCell ref="B55:C55"/>
    <mergeCell ref="B53:C53"/>
    <mergeCell ref="A1:Q1"/>
    <mergeCell ref="A2:Q2"/>
    <mergeCell ref="A4:Q4"/>
    <mergeCell ref="B51:C51"/>
    <mergeCell ref="B52:C52"/>
    <mergeCell ref="L6:M6"/>
    <mergeCell ref="N6:O6"/>
    <mergeCell ref="B47:C47"/>
    <mergeCell ref="B48:C48"/>
    <mergeCell ref="B49:C49"/>
    <mergeCell ref="B50:C50"/>
    <mergeCell ref="P6:Q6"/>
    <mergeCell ref="B46:C46"/>
    <mergeCell ref="D6:E6"/>
    <mergeCell ref="F6:G6"/>
    <mergeCell ref="H6:I6"/>
  </mergeCells>
  <conditionalFormatting sqref="D7:D43 F7:F43 H7:H43 J7:J43 L7:L43 N7:N43 P7:P43">
    <cfRule type="cellIs" dxfId="2" priority="21" operator="lessThan">
      <formula>0.55</formula>
    </cfRule>
    <cfRule type="cellIs" dxfId="1" priority="22" operator="lessThan">
      <formula>0.5</formula>
    </cfRule>
  </conditionalFormatting>
  <conditionalFormatting sqref="E7:E43 G7:G43 I7:I43 K7:K43 M7:M43 O7:O43 Q7:Q43">
    <cfRule type="containsText" dxfId="0" priority="8" operator="containsText" text="N">
      <formula>NOT(ISERROR(SEARCH("N",E7)))</formula>
    </cfRule>
  </conditionalFormatting>
  <printOptions horizontalCentered="1"/>
  <pageMargins left="0.7" right="0.7" top="0.75" bottom="0.75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41"/>
  <sheetViews>
    <sheetView topLeftCell="A86" zoomScale="98" zoomScaleNormal="98" workbookViewId="0">
      <selection sqref="A1:U102"/>
    </sheetView>
  </sheetViews>
  <sheetFormatPr defaultColWidth="12.5703125" defaultRowHeight="15" customHeight="1" x14ac:dyDescent="0.25"/>
  <cols>
    <col min="1" max="1" width="7.5703125" style="10" customWidth="1"/>
    <col min="2" max="2" width="15.5703125" style="10" customWidth="1"/>
    <col min="3" max="3" width="48.140625" style="10" bestFit="1" customWidth="1"/>
    <col min="4" max="21" width="10" style="10" customWidth="1"/>
    <col min="22" max="26" width="7.5703125" style="10" customWidth="1"/>
    <col min="27" max="16384" width="12.5703125" style="10"/>
  </cols>
  <sheetData>
    <row r="1" spans="1:26" ht="18.75" customHeight="1" x14ac:dyDescent="0.2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9"/>
      <c r="W1" s="9"/>
      <c r="X1" s="9"/>
      <c r="Y1" s="9"/>
      <c r="Z1" s="9"/>
    </row>
    <row r="2" spans="1:26" ht="15" customHeight="1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9"/>
      <c r="W2" s="9"/>
      <c r="X2" s="9"/>
      <c r="Y2" s="9"/>
      <c r="Z2" s="9"/>
    </row>
    <row r="3" spans="1:26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9"/>
      <c r="W3" s="9"/>
      <c r="X3" s="9"/>
      <c r="Y3" s="9"/>
      <c r="Z3" s="9"/>
    </row>
    <row r="4" spans="1:26" s="25" customFormat="1" ht="21" x14ac:dyDescent="0.25">
      <c r="A4" s="211" t="s">
        <v>70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</row>
    <row r="5" spans="1:26" s="25" customFormat="1" ht="2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6" s="25" customFormat="1" ht="78" customHeight="1" x14ac:dyDescent="0.25">
      <c r="A6" s="12" t="s">
        <v>71</v>
      </c>
      <c r="B6" s="12" t="s">
        <v>72</v>
      </c>
      <c r="C6" s="12" t="s">
        <v>73</v>
      </c>
      <c r="D6" s="201" t="s">
        <v>74</v>
      </c>
      <c r="E6" s="202"/>
      <c r="F6" s="201" t="s">
        <v>75</v>
      </c>
      <c r="G6" s="202"/>
      <c r="H6" s="201" t="s">
        <v>76</v>
      </c>
      <c r="I6" s="202"/>
      <c r="J6" s="201" t="s">
        <v>77</v>
      </c>
      <c r="K6" s="202"/>
      <c r="L6" s="201" t="s">
        <v>78</v>
      </c>
      <c r="M6" s="202"/>
      <c r="N6" s="201" t="s">
        <v>79</v>
      </c>
      <c r="O6" s="202"/>
      <c r="P6" s="201" t="s">
        <v>80</v>
      </c>
      <c r="Q6" s="202"/>
      <c r="R6" s="201" t="s">
        <v>81</v>
      </c>
      <c r="S6" s="202"/>
      <c r="T6" s="201" t="s">
        <v>82</v>
      </c>
      <c r="U6" s="202"/>
    </row>
    <row r="7" spans="1:26" ht="15.75" x14ac:dyDescent="0.25">
      <c r="A7" s="13">
        <v>1</v>
      </c>
      <c r="B7" s="11" t="s">
        <v>83</v>
      </c>
      <c r="C7" s="11" t="s">
        <v>84</v>
      </c>
      <c r="D7" s="22">
        <v>0.55333333333333334</v>
      </c>
      <c r="E7" s="13" t="str">
        <f t="shared" ref="E7:E90" si="0">IF(D7&gt;=55%,"Y","N")</f>
        <v>Y</v>
      </c>
      <c r="F7" s="14">
        <v>0.67333333333333334</v>
      </c>
      <c r="G7" s="13" t="str">
        <f t="shared" ref="G7:G90" si="1">IF(F7&gt;=55%,"Y","N")</f>
        <v>Y</v>
      </c>
      <c r="H7" s="14">
        <v>0.53200000000000003</v>
      </c>
      <c r="I7" s="13" t="str">
        <f>IF(H7&gt;=55%,"Y","N")</f>
        <v>N</v>
      </c>
      <c r="J7" s="14">
        <v>0.45</v>
      </c>
      <c r="K7" s="13" t="str">
        <f t="shared" ref="K7:K90" si="2">IF(J7&gt;=55%,"Y","N")</f>
        <v>N</v>
      </c>
      <c r="L7" s="14">
        <v>0.59</v>
      </c>
      <c r="M7" s="13" t="str">
        <f t="shared" ref="M7:M90" si="3">IF(L7&gt;=55%,"Y","N")</f>
        <v>Y</v>
      </c>
      <c r="N7" s="14">
        <v>0.5</v>
      </c>
      <c r="O7" s="13" t="str">
        <f t="shared" ref="O7:O90" si="4">IF(N7&gt;=55%,"Y","N")</f>
        <v>N</v>
      </c>
      <c r="P7" s="14">
        <v>0.58666666666666667</v>
      </c>
      <c r="Q7" s="13" t="str">
        <f t="shared" ref="Q7:Q90" si="5">IF(P7&gt;=55%,"Y","N")</f>
        <v>Y</v>
      </c>
      <c r="R7" s="14">
        <v>0.63</v>
      </c>
      <c r="S7" s="13" t="str">
        <f t="shared" ref="S7:S90" si="6">IF(R7&gt;=55%,"Y","N")</f>
        <v>Y</v>
      </c>
      <c r="T7" s="14">
        <v>0.68</v>
      </c>
      <c r="U7" s="13" t="str">
        <f t="shared" ref="U7:U90" si="7">IF(T7&gt;=55%,"Y","N")</f>
        <v>Y</v>
      </c>
    </row>
    <row r="8" spans="1:26" ht="15.75" x14ac:dyDescent="0.25">
      <c r="A8" s="13">
        <v>2</v>
      </c>
      <c r="B8" s="11" t="s">
        <v>85</v>
      </c>
      <c r="C8" s="11" t="s">
        <v>86</v>
      </c>
      <c r="D8" s="22">
        <v>0.68</v>
      </c>
      <c r="E8" s="13" t="str">
        <f t="shared" si="0"/>
        <v>Y</v>
      </c>
      <c r="F8" s="14">
        <v>0.7</v>
      </c>
      <c r="G8" s="13" t="str">
        <f t="shared" si="1"/>
        <v>Y</v>
      </c>
      <c r="H8" s="14">
        <v>0.6</v>
      </c>
      <c r="I8" s="13" t="str">
        <f t="shared" ref="I8:I90" si="8">IF(H8&gt;=55%,"Y","N")</f>
        <v>Y</v>
      </c>
      <c r="J8" s="14">
        <v>0.45</v>
      </c>
      <c r="K8" s="13" t="str">
        <f t="shared" si="2"/>
        <v>N</v>
      </c>
      <c r="L8" s="14">
        <v>0.63</v>
      </c>
      <c r="M8" s="13" t="str">
        <f t="shared" si="3"/>
        <v>Y</v>
      </c>
      <c r="N8" s="14">
        <v>0.66</v>
      </c>
      <c r="O8" s="13" t="str">
        <f t="shared" si="4"/>
        <v>Y</v>
      </c>
      <c r="P8" s="14">
        <v>0.6333333333333333</v>
      </c>
      <c r="Q8" s="13" t="str">
        <f t="shared" si="5"/>
        <v>Y</v>
      </c>
      <c r="R8" s="14">
        <v>0.71</v>
      </c>
      <c r="S8" s="13" t="str">
        <f t="shared" si="6"/>
        <v>Y</v>
      </c>
      <c r="T8" s="14">
        <v>0.7</v>
      </c>
      <c r="U8" s="13" t="str">
        <f t="shared" si="7"/>
        <v>Y</v>
      </c>
    </row>
    <row r="9" spans="1:26" ht="15.75" x14ac:dyDescent="0.25">
      <c r="A9" s="13">
        <v>3</v>
      </c>
      <c r="B9" s="11" t="s">
        <v>87</v>
      </c>
      <c r="C9" s="11" t="s">
        <v>88</v>
      </c>
      <c r="D9" s="22">
        <v>0.64</v>
      </c>
      <c r="E9" s="13" t="str">
        <f t="shared" si="0"/>
        <v>Y</v>
      </c>
      <c r="F9" s="14">
        <v>0.68</v>
      </c>
      <c r="G9" s="13" t="str">
        <f t="shared" si="1"/>
        <v>Y</v>
      </c>
      <c r="H9" s="14">
        <v>0.53866666666666663</v>
      </c>
      <c r="I9" s="13" t="str">
        <f t="shared" si="8"/>
        <v>N</v>
      </c>
      <c r="J9" s="14">
        <v>0.53</v>
      </c>
      <c r="K9" s="13" t="str">
        <f t="shared" si="2"/>
        <v>N</v>
      </c>
      <c r="L9" s="14">
        <v>0.67</v>
      </c>
      <c r="M9" s="13" t="str">
        <f t="shared" si="3"/>
        <v>Y</v>
      </c>
      <c r="N9" s="14">
        <v>0.6</v>
      </c>
      <c r="O9" s="13" t="str">
        <f t="shared" si="4"/>
        <v>Y</v>
      </c>
      <c r="P9" s="14">
        <v>0.59333333333333338</v>
      </c>
      <c r="Q9" s="13" t="str">
        <f t="shared" si="5"/>
        <v>Y</v>
      </c>
      <c r="R9" s="14">
        <v>0.57999999999999996</v>
      </c>
      <c r="S9" s="13" t="str">
        <f t="shared" si="6"/>
        <v>Y</v>
      </c>
      <c r="T9" s="14">
        <v>0.78</v>
      </c>
      <c r="U9" s="13" t="str">
        <f t="shared" si="7"/>
        <v>Y</v>
      </c>
    </row>
    <row r="10" spans="1:26" ht="15.75" x14ac:dyDescent="0.25">
      <c r="A10" s="13">
        <v>4</v>
      </c>
      <c r="B10" s="11" t="s">
        <v>89</v>
      </c>
      <c r="C10" s="11" t="s">
        <v>90</v>
      </c>
      <c r="D10" s="22">
        <v>0.62</v>
      </c>
      <c r="E10" s="13" t="str">
        <f t="shared" si="0"/>
        <v>Y</v>
      </c>
      <c r="F10" s="14">
        <v>0.68666666666666665</v>
      </c>
      <c r="G10" s="13" t="str">
        <f t="shared" si="1"/>
        <v>Y</v>
      </c>
      <c r="H10" s="14">
        <v>0.66399999999999992</v>
      </c>
      <c r="I10" s="13" t="str">
        <f t="shared" si="8"/>
        <v>Y</v>
      </c>
      <c r="J10" s="14">
        <v>0.51</v>
      </c>
      <c r="K10" s="13" t="str">
        <f t="shared" si="2"/>
        <v>N</v>
      </c>
      <c r="L10" s="14">
        <v>0.65</v>
      </c>
      <c r="M10" s="13" t="str">
        <f t="shared" si="3"/>
        <v>Y</v>
      </c>
      <c r="N10" s="14">
        <v>0.57999999999999996</v>
      </c>
      <c r="O10" s="13" t="str">
        <f t="shared" si="4"/>
        <v>Y</v>
      </c>
      <c r="P10" s="14">
        <v>0.6</v>
      </c>
      <c r="Q10" s="13" t="str">
        <f t="shared" si="5"/>
        <v>Y</v>
      </c>
      <c r="R10" s="14">
        <v>0.65</v>
      </c>
      <c r="S10" s="13" t="str">
        <f t="shared" si="6"/>
        <v>Y</v>
      </c>
      <c r="T10" s="14">
        <v>0.7</v>
      </c>
      <c r="U10" s="13" t="str">
        <f t="shared" si="7"/>
        <v>Y</v>
      </c>
    </row>
    <row r="11" spans="1:26" ht="15.75" x14ac:dyDescent="0.25">
      <c r="A11" s="13">
        <v>5</v>
      </c>
      <c r="B11" s="11" t="s">
        <v>91</v>
      </c>
      <c r="C11" s="11" t="s">
        <v>92</v>
      </c>
      <c r="D11" s="22">
        <v>0.7</v>
      </c>
      <c r="E11" s="13" t="str">
        <f t="shared" si="0"/>
        <v>Y</v>
      </c>
      <c r="F11" s="14">
        <v>0.72</v>
      </c>
      <c r="G11" s="13" t="str">
        <f t="shared" si="1"/>
        <v>Y</v>
      </c>
      <c r="H11" s="14">
        <v>0.70266666666666666</v>
      </c>
      <c r="I11" s="13" t="str">
        <f t="shared" si="8"/>
        <v>Y</v>
      </c>
      <c r="J11" s="14">
        <v>0.49</v>
      </c>
      <c r="K11" s="13" t="str">
        <f t="shared" si="2"/>
        <v>N</v>
      </c>
      <c r="L11" s="14">
        <v>0.69</v>
      </c>
      <c r="M11" s="13" t="str">
        <f t="shared" si="3"/>
        <v>Y</v>
      </c>
      <c r="N11" s="14">
        <v>0.66</v>
      </c>
      <c r="O11" s="13" t="str">
        <f t="shared" si="4"/>
        <v>Y</v>
      </c>
      <c r="P11" s="14">
        <v>0.60666666666666669</v>
      </c>
      <c r="Q11" s="13" t="str">
        <f t="shared" si="5"/>
        <v>Y</v>
      </c>
      <c r="R11" s="14">
        <v>0.7</v>
      </c>
      <c r="S11" s="13" t="str">
        <f t="shared" si="6"/>
        <v>Y</v>
      </c>
      <c r="T11" s="14">
        <v>0.7</v>
      </c>
      <c r="U11" s="13" t="str">
        <f t="shared" si="7"/>
        <v>Y</v>
      </c>
    </row>
    <row r="12" spans="1:26" ht="15.75" x14ac:dyDescent="0.25">
      <c r="A12" s="13">
        <v>6</v>
      </c>
      <c r="B12" s="11" t="s">
        <v>93</v>
      </c>
      <c r="C12" s="11" t="s">
        <v>94</v>
      </c>
      <c r="D12" s="22">
        <v>0.62</v>
      </c>
      <c r="E12" s="13" t="str">
        <f t="shared" si="0"/>
        <v>Y</v>
      </c>
      <c r="F12" s="14">
        <v>0.62</v>
      </c>
      <c r="G12" s="13" t="str">
        <f t="shared" si="1"/>
        <v>Y</v>
      </c>
      <c r="H12" s="14">
        <v>0.52133333333333332</v>
      </c>
      <c r="I12" s="13" t="str">
        <f t="shared" si="8"/>
        <v>N</v>
      </c>
      <c r="J12" s="14">
        <v>0.78</v>
      </c>
      <c r="K12" s="13" t="str">
        <f t="shared" si="2"/>
        <v>Y</v>
      </c>
      <c r="L12" s="14">
        <v>0.62</v>
      </c>
      <c r="M12" s="13" t="str">
        <f t="shared" si="3"/>
        <v>Y</v>
      </c>
      <c r="N12" s="14">
        <v>0.6</v>
      </c>
      <c r="O12" s="13" t="str">
        <f t="shared" si="4"/>
        <v>Y</v>
      </c>
      <c r="P12" s="14">
        <v>0.56666666666666665</v>
      </c>
      <c r="Q12" s="13" t="str">
        <f t="shared" si="5"/>
        <v>Y</v>
      </c>
      <c r="R12" s="14">
        <v>0.54</v>
      </c>
      <c r="S12" s="13" t="str">
        <f t="shared" si="6"/>
        <v>N</v>
      </c>
      <c r="T12" s="14">
        <v>0.7</v>
      </c>
      <c r="U12" s="13" t="str">
        <f t="shared" si="7"/>
        <v>Y</v>
      </c>
    </row>
    <row r="13" spans="1:26" ht="15.75" x14ac:dyDescent="0.25">
      <c r="A13" s="13">
        <v>7</v>
      </c>
      <c r="B13" s="11" t="s">
        <v>95</v>
      </c>
      <c r="C13" s="11" t="s">
        <v>96</v>
      </c>
      <c r="D13" s="22">
        <v>0.68666666666666665</v>
      </c>
      <c r="E13" s="13" t="str">
        <f t="shared" si="0"/>
        <v>Y</v>
      </c>
      <c r="F13" s="14">
        <v>0.72666666666666668</v>
      </c>
      <c r="G13" s="13" t="str">
        <f t="shared" si="1"/>
        <v>Y</v>
      </c>
      <c r="H13" s="14">
        <v>0.71466666666666667</v>
      </c>
      <c r="I13" s="13" t="str">
        <f t="shared" si="8"/>
        <v>Y</v>
      </c>
      <c r="J13" s="14">
        <v>0.67</v>
      </c>
      <c r="K13" s="13" t="str">
        <f t="shared" si="2"/>
        <v>Y</v>
      </c>
      <c r="L13" s="14">
        <v>0.69</v>
      </c>
      <c r="M13" s="13" t="str">
        <f t="shared" si="3"/>
        <v>Y</v>
      </c>
      <c r="N13" s="14">
        <v>0.68</v>
      </c>
      <c r="O13" s="13" t="str">
        <f t="shared" si="4"/>
        <v>Y</v>
      </c>
      <c r="P13" s="14">
        <v>0.62666666666666671</v>
      </c>
      <c r="Q13" s="13" t="str">
        <f t="shared" si="5"/>
        <v>Y</v>
      </c>
      <c r="R13" s="14">
        <v>0.74</v>
      </c>
      <c r="S13" s="13" t="str">
        <f t="shared" si="6"/>
        <v>Y</v>
      </c>
      <c r="T13" s="14">
        <v>0.84</v>
      </c>
      <c r="U13" s="13" t="str">
        <f t="shared" si="7"/>
        <v>Y</v>
      </c>
    </row>
    <row r="14" spans="1:26" ht="15.75" x14ac:dyDescent="0.25">
      <c r="A14" s="13">
        <v>8</v>
      </c>
      <c r="B14" s="11" t="s">
        <v>97</v>
      </c>
      <c r="C14" s="11" t="s">
        <v>98</v>
      </c>
      <c r="D14" s="22">
        <v>0.61333333333333329</v>
      </c>
      <c r="E14" s="13" t="str">
        <f t="shared" si="0"/>
        <v>Y</v>
      </c>
      <c r="F14" s="14">
        <v>0.71333333333333337</v>
      </c>
      <c r="G14" s="13" t="str">
        <f t="shared" si="1"/>
        <v>Y</v>
      </c>
      <c r="H14" s="14">
        <v>0.68800000000000006</v>
      </c>
      <c r="I14" s="13" t="str">
        <f t="shared" si="8"/>
        <v>Y</v>
      </c>
      <c r="J14" s="14">
        <v>0.5</v>
      </c>
      <c r="K14" s="13" t="str">
        <f t="shared" si="2"/>
        <v>N</v>
      </c>
      <c r="L14" s="14">
        <v>0.63</v>
      </c>
      <c r="M14" s="13" t="str">
        <f t="shared" si="3"/>
        <v>Y</v>
      </c>
      <c r="N14" s="14">
        <v>0.66</v>
      </c>
      <c r="O14" s="13" t="str">
        <f t="shared" si="4"/>
        <v>Y</v>
      </c>
      <c r="P14" s="14">
        <v>0.57999999999999996</v>
      </c>
      <c r="Q14" s="13" t="str">
        <f t="shared" si="5"/>
        <v>Y</v>
      </c>
      <c r="R14" s="14">
        <v>0.65</v>
      </c>
      <c r="S14" s="13" t="str">
        <f t="shared" si="6"/>
        <v>Y</v>
      </c>
      <c r="T14" s="14">
        <v>0.68</v>
      </c>
      <c r="U14" s="13" t="str">
        <f t="shared" si="7"/>
        <v>Y</v>
      </c>
    </row>
    <row r="15" spans="1:26" ht="15.75" x14ac:dyDescent="0.25">
      <c r="A15" s="13">
        <v>9</v>
      </c>
      <c r="B15" s="11" t="s">
        <v>99</v>
      </c>
      <c r="C15" s="11" t="s">
        <v>100</v>
      </c>
      <c r="D15" s="22">
        <v>0.5</v>
      </c>
      <c r="E15" s="13" t="str">
        <f t="shared" si="0"/>
        <v>N</v>
      </c>
      <c r="F15" s="14">
        <v>0.7</v>
      </c>
      <c r="G15" s="13" t="str">
        <f t="shared" si="1"/>
        <v>Y</v>
      </c>
      <c r="H15" s="14">
        <v>0.52933333333333332</v>
      </c>
      <c r="I15" s="13" t="str">
        <f t="shared" si="8"/>
        <v>N</v>
      </c>
      <c r="J15" s="14">
        <v>0.45</v>
      </c>
      <c r="K15" s="13" t="str">
        <f t="shared" si="2"/>
        <v>N</v>
      </c>
      <c r="L15" s="14">
        <v>0.63</v>
      </c>
      <c r="M15" s="13" t="str">
        <f t="shared" si="3"/>
        <v>Y</v>
      </c>
      <c r="N15" s="14">
        <v>0.52</v>
      </c>
      <c r="O15" s="13" t="str">
        <f t="shared" si="4"/>
        <v>N</v>
      </c>
      <c r="P15" s="14">
        <v>0.57999999999999996</v>
      </c>
      <c r="Q15" s="13" t="str">
        <f t="shared" si="5"/>
        <v>Y</v>
      </c>
      <c r="R15" s="14">
        <v>0.55000000000000004</v>
      </c>
      <c r="S15" s="13" t="str">
        <f t="shared" si="6"/>
        <v>Y</v>
      </c>
      <c r="T15" s="14">
        <v>0.5</v>
      </c>
      <c r="U15" s="13" t="str">
        <f t="shared" si="7"/>
        <v>N</v>
      </c>
    </row>
    <row r="16" spans="1:26" ht="15.75" x14ac:dyDescent="0.25">
      <c r="A16" s="13">
        <v>10</v>
      </c>
      <c r="B16" s="11" t="s">
        <v>101</v>
      </c>
      <c r="C16" s="11" t="s">
        <v>102</v>
      </c>
      <c r="D16" s="22">
        <v>0.54666666666666663</v>
      </c>
      <c r="E16" s="13" t="str">
        <f t="shared" si="0"/>
        <v>N</v>
      </c>
      <c r="F16" s="14">
        <v>0.68666666666666665</v>
      </c>
      <c r="G16" s="13" t="str">
        <f t="shared" si="1"/>
        <v>Y</v>
      </c>
      <c r="H16" s="14">
        <v>0.57866666666666677</v>
      </c>
      <c r="I16" s="13" t="str">
        <f t="shared" si="8"/>
        <v>Y</v>
      </c>
      <c r="J16" s="14">
        <v>0.65</v>
      </c>
      <c r="K16" s="13" t="str">
        <f t="shared" si="2"/>
        <v>Y</v>
      </c>
      <c r="L16" s="14">
        <v>0.61</v>
      </c>
      <c r="M16" s="13" t="str">
        <f t="shared" si="3"/>
        <v>Y</v>
      </c>
      <c r="N16" s="14">
        <v>0.6</v>
      </c>
      <c r="O16" s="13" t="str">
        <f t="shared" si="4"/>
        <v>Y</v>
      </c>
      <c r="P16" s="14">
        <v>0.62</v>
      </c>
      <c r="Q16" s="13" t="str">
        <f t="shared" si="5"/>
        <v>Y</v>
      </c>
      <c r="R16" s="14">
        <v>0.62</v>
      </c>
      <c r="S16" s="13" t="str">
        <f t="shared" si="6"/>
        <v>Y</v>
      </c>
      <c r="T16" s="14">
        <v>0.6</v>
      </c>
      <c r="U16" s="13" t="str">
        <f t="shared" si="7"/>
        <v>Y</v>
      </c>
    </row>
    <row r="17" spans="1:21" ht="15.75" customHeight="1" x14ac:dyDescent="0.25">
      <c r="A17" s="13">
        <v>11</v>
      </c>
      <c r="B17" s="11" t="s">
        <v>103</v>
      </c>
      <c r="C17" s="11" t="s">
        <v>104</v>
      </c>
      <c r="D17" s="22">
        <v>0.61333333333333329</v>
      </c>
      <c r="E17" s="13" t="str">
        <f t="shared" si="0"/>
        <v>Y</v>
      </c>
      <c r="F17" s="14">
        <v>0.6333333333333333</v>
      </c>
      <c r="G17" s="13" t="str">
        <f t="shared" si="1"/>
        <v>Y</v>
      </c>
      <c r="H17" s="14">
        <v>0.56800000000000006</v>
      </c>
      <c r="I17" s="13" t="str">
        <f t="shared" si="8"/>
        <v>Y</v>
      </c>
      <c r="J17" s="14">
        <v>0.52</v>
      </c>
      <c r="K17" s="13" t="str">
        <f t="shared" si="2"/>
        <v>N</v>
      </c>
      <c r="L17" s="14">
        <v>0.72</v>
      </c>
      <c r="M17" s="13" t="str">
        <f t="shared" si="3"/>
        <v>Y</v>
      </c>
      <c r="N17" s="14">
        <v>0.66</v>
      </c>
      <c r="O17" s="13" t="str">
        <f t="shared" si="4"/>
        <v>Y</v>
      </c>
      <c r="P17" s="14">
        <v>0.64</v>
      </c>
      <c r="Q17" s="13" t="str">
        <f t="shared" si="5"/>
        <v>Y</v>
      </c>
      <c r="R17" s="14">
        <v>0.55000000000000004</v>
      </c>
      <c r="S17" s="13" t="str">
        <f t="shared" si="6"/>
        <v>Y</v>
      </c>
      <c r="T17" s="14">
        <v>0.62</v>
      </c>
      <c r="U17" s="13" t="str">
        <f t="shared" si="7"/>
        <v>Y</v>
      </c>
    </row>
    <row r="18" spans="1:21" ht="15.75" customHeight="1" x14ac:dyDescent="0.25">
      <c r="A18" s="13">
        <v>12</v>
      </c>
      <c r="B18" s="11" t="s">
        <v>105</v>
      </c>
      <c r="C18" s="11" t="s">
        <v>106</v>
      </c>
      <c r="D18" s="22">
        <v>0.64</v>
      </c>
      <c r="E18" s="13" t="str">
        <f t="shared" si="0"/>
        <v>Y</v>
      </c>
      <c r="F18" s="14">
        <v>0.57999999999999996</v>
      </c>
      <c r="G18" s="13" t="str">
        <f t="shared" si="1"/>
        <v>Y</v>
      </c>
      <c r="H18" s="14">
        <v>0.57066666666666666</v>
      </c>
      <c r="I18" s="13" t="str">
        <f t="shared" si="8"/>
        <v>Y</v>
      </c>
      <c r="J18" s="14">
        <v>0.48</v>
      </c>
      <c r="K18" s="13" t="str">
        <f t="shared" si="2"/>
        <v>N</v>
      </c>
      <c r="L18" s="14">
        <v>0.66</v>
      </c>
      <c r="M18" s="13" t="str">
        <f t="shared" si="3"/>
        <v>Y</v>
      </c>
      <c r="N18" s="14">
        <v>0.56000000000000005</v>
      </c>
      <c r="O18" s="13" t="str">
        <f t="shared" si="4"/>
        <v>Y</v>
      </c>
      <c r="P18" s="14">
        <v>0.66</v>
      </c>
      <c r="Q18" s="13" t="str">
        <f t="shared" si="5"/>
        <v>Y</v>
      </c>
      <c r="R18" s="14">
        <v>0.6</v>
      </c>
      <c r="S18" s="13" t="str">
        <f t="shared" si="6"/>
        <v>Y</v>
      </c>
      <c r="T18" s="14">
        <v>0.56000000000000005</v>
      </c>
      <c r="U18" s="13" t="str">
        <f t="shared" si="7"/>
        <v>Y</v>
      </c>
    </row>
    <row r="19" spans="1:21" ht="15.75" customHeight="1" x14ac:dyDescent="0.25">
      <c r="A19" s="13">
        <v>13</v>
      </c>
      <c r="B19" s="11" t="s">
        <v>107</v>
      </c>
      <c r="C19" s="11" t="s">
        <v>108</v>
      </c>
      <c r="D19" s="22">
        <v>0.54666666666666663</v>
      </c>
      <c r="E19" s="13" t="str">
        <f t="shared" si="0"/>
        <v>N</v>
      </c>
      <c r="F19" s="14">
        <v>0.58666666666666667</v>
      </c>
      <c r="G19" s="13" t="str">
        <f t="shared" si="1"/>
        <v>Y</v>
      </c>
      <c r="H19" s="14">
        <v>0.67600000000000005</v>
      </c>
      <c r="I19" s="13" t="str">
        <f t="shared" si="8"/>
        <v>Y</v>
      </c>
      <c r="J19" s="14">
        <v>0.52</v>
      </c>
      <c r="K19" s="13" t="str">
        <f t="shared" si="2"/>
        <v>N</v>
      </c>
      <c r="L19" s="14">
        <v>0.67</v>
      </c>
      <c r="M19" s="13" t="str">
        <f t="shared" si="3"/>
        <v>Y</v>
      </c>
      <c r="N19" s="14">
        <v>0.62</v>
      </c>
      <c r="O19" s="13" t="str">
        <f t="shared" si="4"/>
        <v>Y</v>
      </c>
      <c r="P19" s="14">
        <v>0.64666666666666661</v>
      </c>
      <c r="Q19" s="13" t="str">
        <f t="shared" si="5"/>
        <v>Y</v>
      </c>
      <c r="R19" s="14">
        <v>0.72</v>
      </c>
      <c r="S19" s="13" t="str">
        <f t="shared" si="6"/>
        <v>Y</v>
      </c>
      <c r="T19" s="14">
        <v>0.57999999999999996</v>
      </c>
      <c r="U19" s="13" t="str">
        <f t="shared" si="7"/>
        <v>Y</v>
      </c>
    </row>
    <row r="20" spans="1:21" ht="15.75" customHeight="1" x14ac:dyDescent="0.25">
      <c r="A20" s="13">
        <v>14</v>
      </c>
      <c r="B20" s="11" t="s">
        <v>109</v>
      </c>
      <c r="C20" s="11" t="s">
        <v>110</v>
      </c>
      <c r="D20" s="22">
        <v>0.79333333333333333</v>
      </c>
      <c r="E20" s="13" t="str">
        <f t="shared" si="0"/>
        <v>Y</v>
      </c>
      <c r="F20" s="14">
        <v>0.7466666666666667</v>
      </c>
      <c r="G20" s="13" t="str">
        <f t="shared" si="1"/>
        <v>Y</v>
      </c>
      <c r="H20" s="14">
        <v>0.65333333333333332</v>
      </c>
      <c r="I20" s="13" t="str">
        <f t="shared" si="8"/>
        <v>Y</v>
      </c>
      <c r="J20" s="14">
        <v>0.67</v>
      </c>
      <c r="K20" s="13" t="str">
        <f t="shared" si="2"/>
        <v>Y</v>
      </c>
      <c r="L20" s="14">
        <v>0.69</v>
      </c>
      <c r="M20" s="13" t="str">
        <f t="shared" si="3"/>
        <v>Y</v>
      </c>
      <c r="N20" s="14">
        <v>0.7</v>
      </c>
      <c r="O20" s="13" t="str">
        <f t="shared" si="4"/>
        <v>Y</v>
      </c>
      <c r="P20" s="14">
        <v>0.60666666666666669</v>
      </c>
      <c r="Q20" s="13" t="str">
        <f t="shared" si="5"/>
        <v>Y</v>
      </c>
      <c r="R20" s="14">
        <v>0.68</v>
      </c>
      <c r="S20" s="13" t="str">
        <f t="shared" si="6"/>
        <v>Y</v>
      </c>
      <c r="T20" s="14">
        <v>0.8</v>
      </c>
      <c r="U20" s="13" t="str">
        <f t="shared" si="7"/>
        <v>Y</v>
      </c>
    </row>
    <row r="21" spans="1:21" ht="15.75" customHeight="1" x14ac:dyDescent="0.25">
      <c r="A21" s="13">
        <v>15</v>
      </c>
      <c r="B21" s="11" t="s">
        <v>111</v>
      </c>
      <c r="C21" s="11" t="s">
        <v>112</v>
      </c>
      <c r="D21" s="22">
        <v>0.79333333333333333</v>
      </c>
      <c r="E21" s="13" t="str">
        <f t="shared" si="0"/>
        <v>Y</v>
      </c>
      <c r="F21" s="14">
        <v>0.71333333333333337</v>
      </c>
      <c r="G21" s="13" t="str">
        <f t="shared" si="1"/>
        <v>Y</v>
      </c>
      <c r="H21" s="14">
        <v>0.68133333333333335</v>
      </c>
      <c r="I21" s="13" t="str">
        <f t="shared" si="8"/>
        <v>Y</v>
      </c>
      <c r="J21" s="14">
        <v>0.6</v>
      </c>
      <c r="K21" s="13" t="str">
        <f t="shared" si="2"/>
        <v>Y</v>
      </c>
      <c r="L21" s="14">
        <v>0.66</v>
      </c>
      <c r="M21" s="13" t="str">
        <f t="shared" si="3"/>
        <v>Y</v>
      </c>
      <c r="N21" s="14">
        <v>0.62</v>
      </c>
      <c r="O21" s="13" t="str">
        <f t="shared" si="4"/>
        <v>Y</v>
      </c>
      <c r="P21" s="14">
        <v>0.62666666666666671</v>
      </c>
      <c r="Q21" s="13" t="str">
        <f t="shared" si="5"/>
        <v>Y</v>
      </c>
      <c r="R21" s="14">
        <v>0.68</v>
      </c>
      <c r="S21" s="13" t="str">
        <f t="shared" si="6"/>
        <v>Y</v>
      </c>
      <c r="T21" s="14">
        <v>0.72</v>
      </c>
      <c r="U21" s="13" t="str">
        <f t="shared" si="7"/>
        <v>Y</v>
      </c>
    </row>
    <row r="22" spans="1:21" ht="15.75" customHeight="1" x14ac:dyDescent="0.25">
      <c r="A22" s="13">
        <v>16</v>
      </c>
      <c r="B22" s="11" t="s">
        <v>113</v>
      </c>
      <c r="C22" s="11" t="s">
        <v>114</v>
      </c>
      <c r="D22" s="22">
        <v>0.78</v>
      </c>
      <c r="E22" s="13" t="str">
        <f t="shared" si="0"/>
        <v>Y</v>
      </c>
      <c r="F22" s="14">
        <v>0.7</v>
      </c>
      <c r="G22" s="13" t="str">
        <f t="shared" si="1"/>
        <v>Y</v>
      </c>
      <c r="H22" s="14">
        <v>0.65466666666666673</v>
      </c>
      <c r="I22" s="13" t="str">
        <f t="shared" si="8"/>
        <v>Y</v>
      </c>
      <c r="J22" s="14">
        <v>0.6</v>
      </c>
      <c r="K22" s="13" t="str">
        <f t="shared" si="2"/>
        <v>Y</v>
      </c>
      <c r="L22" s="14">
        <v>0.71</v>
      </c>
      <c r="M22" s="13" t="str">
        <f t="shared" si="3"/>
        <v>Y</v>
      </c>
      <c r="N22" s="14">
        <v>0.64</v>
      </c>
      <c r="O22" s="13" t="str">
        <f t="shared" si="4"/>
        <v>Y</v>
      </c>
      <c r="P22" s="14">
        <v>0.62</v>
      </c>
      <c r="Q22" s="13" t="str">
        <f t="shared" si="5"/>
        <v>Y</v>
      </c>
      <c r="R22" s="14">
        <v>0.76</v>
      </c>
      <c r="S22" s="13" t="str">
        <f t="shared" si="6"/>
        <v>Y</v>
      </c>
      <c r="T22" s="14">
        <v>0.86</v>
      </c>
      <c r="U22" s="13" t="str">
        <f t="shared" si="7"/>
        <v>Y</v>
      </c>
    </row>
    <row r="23" spans="1:21" ht="15.75" customHeight="1" x14ac:dyDescent="0.25">
      <c r="A23" s="13">
        <v>17</v>
      </c>
      <c r="B23" s="11" t="s">
        <v>115</v>
      </c>
      <c r="C23" s="11" t="s">
        <v>116</v>
      </c>
      <c r="D23" s="22">
        <v>0.62</v>
      </c>
      <c r="E23" s="13" t="str">
        <f t="shared" si="0"/>
        <v>Y</v>
      </c>
      <c r="F23" s="14">
        <v>0.66666666666666663</v>
      </c>
      <c r="G23" s="13" t="str">
        <f t="shared" si="1"/>
        <v>Y</v>
      </c>
      <c r="H23" s="14">
        <v>0.6213333333333334</v>
      </c>
      <c r="I23" s="13" t="str">
        <f t="shared" si="8"/>
        <v>Y</v>
      </c>
      <c r="J23" s="14">
        <v>0.47</v>
      </c>
      <c r="K23" s="13" t="str">
        <f t="shared" si="2"/>
        <v>N</v>
      </c>
      <c r="L23" s="14">
        <v>0.57999999999999996</v>
      </c>
      <c r="M23" s="13" t="str">
        <f t="shared" si="3"/>
        <v>Y</v>
      </c>
      <c r="N23" s="14">
        <v>0.66</v>
      </c>
      <c r="O23" s="13" t="str">
        <f t="shared" si="4"/>
        <v>Y</v>
      </c>
      <c r="P23" s="14">
        <v>0.61333333333333329</v>
      </c>
      <c r="Q23" s="13" t="str">
        <f t="shared" si="5"/>
        <v>Y</v>
      </c>
      <c r="R23" s="14">
        <v>0.51</v>
      </c>
      <c r="S23" s="13" t="str">
        <f t="shared" si="6"/>
        <v>N</v>
      </c>
      <c r="T23" s="14">
        <v>0.56000000000000005</v>
      </c>
      <c r="U23" s="13" t="str">
        <f t="shared" si="7"/>
        <v>Y</v>
      </c>
    </row>
    <row r="24" spans="1:21" ht="15.75" customHeight="1" x14ac:dyDescent="0.25">
      <c r="A24" s="13">
        <v>18</v>
      </c>
      <c r="B24" s="11" t="s">
        <v>117</v>
      </c>
      <c r="C24" s="11" t="s">
        <v>118</v>
      </c>
      <c r="D24" s="22">
        <v>0.56000000000000005</v>
      </c>
      <c r="E24" s="13" t="str">
        <f t="shared" si="0"/>
        <v>Y</v>
      </c>
      <c r="F24" s="14">
        <v>0.65333333333333332</v>
      </c>
      <c r="G24" s="13" t="str">
        <f t="shared" si="1"/>
        <v>Y</v>
      </c>
      <c r="H24" s="14">
        <v>0.63466666666666671</v>
      </c>
      <c r="I24" s="13" t="str">
        <f t="shared" si="8"/>
        <v>Y</v>
      </c>
      <c r="J24" s="14">
        <v>0.56999999999999995</v>
      </c>
      <c r="K24" s="13" t="str">
        <f t="shared" si="2"/>
        <v>Y</v>
      </c>
      <c r="L24" s="14">
        <v>0.62</v>
      </c>
      <c r="M24" s="13" t="str">
        <f t="shared" si="3"/>
        <v>Y</v>
      </c>
      <c r="N24" s="14">
        <v>0.66</v>
      </c>
      <c r="O24" s="13" t="str">
        <f t="shared" si="4"/>
        <v>Y</v>
      </c>
      <c r="P24" s="14">
        <v>0.58666666666666667</v>
      </c>
      <c r="Q24" s="13" t="str">
        <f t="shared" si="5"/>
        <v>Y</v>
      </c>
      <c r="R24" s="14">
        <v>0.61</v>
      </c>
      <c r="S24" s="13" t="str">
        <f t="shared" si="6"/>
        <v>Y</v>
      </c>
      <c r="T24" s="14">
        <v>0.66</v>
      </c>
      <c r="U24" s="13" t="str">
        <f t="shared" si="7"/>
        <v>Y</v>
      </c>
    </row>
    <row r="25" spans="1:21" ht="15.75" customHeight="1" x14ac:dyDescent="0.25">
      <c r="A25" s="13">
        <v>19</v>
      </c>
      <c r="B25" s="11" t="s">
        <v>119</v>
      </c>
      <c r="C25" s="11" t="s">
        <v>120</v>
      </c>
      <c r="D25" s="22">
        <v>0.70666666666666667</v>
      </c>
      <c r="E25" s="13" t="str">
        <f t="shared" si="0"/>
        <v>Y</v>
      </c>
      <c r="F25" s="14">
        <v>0.73333333333333328</v>
      </c>
      <c r="G25" s="13" t="str">
        <f t="shared" si="1"/>
        <v>Y</v>
      </c>
      <c r="H25" s="14">
        <v>0.73733333333333329</v>
      </c>
      <c r="I25" s="13" t="str">
        <f t="shared" si="8"/>
        <v>Y</v>
      </c>
      <c r="J25" s="14">
        <v>0.69</v>
      </c>
      <c r="K25" s="13" t="str">
        <f t="shared" si="2"/>
        <v>Y</v>
      </c>
      <c r="L25" s="14">
        <v>0.7</v>
      </c>
      <c r="M25" s="13" t="str">
        <f t="shared" si="3"/>
        <v>Y</v>
      </c>
      <c r="N25" s="14">
        <v>0.72</v>
      </c>
      <c r="O25" s="13" t="str">
        <f t="shared" si="4"/>
        <v>Y</v>
      </c>
      <c r="P25" s="14">
        <v>0.62666666666666671</v>
      </c>
      <c r="Q25" s="13" t="str">
        <f t="shared" si="5"/>
        <v>Y</v>
      </c>
      <c r="R25" s="14">
        <v>0.71</v>
      </c>
      <c r="S25" s="13" t="str">
        <f t="shared" si="6"/>
        <v>Y</v>
      </c>
      <c r="T25" s="14">
        <v>0.62</v>
      </c>
      <c r="U25" s="13" t="str">
        <f t="shared" si="7"/>
        <v>Y</v>
      </c>
    </row>
    <row r="26" spans="1:21" ht="15.75" customHeight="1" x14ac:dyDescent="0.25">
      <c r="A26" s="13">
        <v>20</v>
      </c>
      <c r="B26" s="11" t="s">
        <v>121</v>
      </c>
      <c r="C26" s="11" t="s">
        <v>122</v>
      </c>
      <c r="D26" s="22">
        <v>0.56666666666666665</v>
      </c>
      <c r="E26" s="13" t="str">
        <f t="shared" si="0"/>
        <v>Y</v>
      </c>
      <c r="F26" s="14">
        <v>0.7</v>
      </c>
      <c r="G26" s="13" t="str">
        <f t="shared" si="1"/>
        <v>Y</v>
      </c>
      <c r="H26" s="14">
        <v>0.63600000000000001</v>
      </c>
      <c r="I26" s="13" t="str">
        <f t="shared" si="8"/>
        <v>Y</v>
      </c>
      <c r="J26" s="14">
        <v>0.53</v>
      </c>
      <c r="K26" s="13" t="str">
        <f t="shared" si="2"/>
        <v>N</v>
      </c>
      <c r="L26" s="14">
        <v>0.57999999999999996</v>
      </c>
      <c r="M26" s="13" t="str">
        <f t="shared" si="3"/>
        <v>Y</v>
      </c>
      <c r="N26" s="14">
        <v>0.66</v>
      </c>
      <c r="O26" s="13" t="str">
        <f t="shared" si="4"/>
        <v>Y</v>
      </c>
      <c r="P26" s="14">
        <v>0.60666666666666669</v>
      </c>
      <c r="Q26" s="13" t="str">
        <f t="shared" si="5"/>
        <v>Y</v>
      </c>
      <c r="R26" s="14">
        <v>0.66</v>
      </c>
      <c r="S26" s="13" t="str">
        <f t="shared" si="6"/>
        <v>Y</v>
      </c>
      <c r="T26" s="14">
        <v>0.76</v>
      </c>
      <c r="U26" s="13" t="str">
        <f t="shared" si="7"/>
        <v>Y</v>
      </c>
    </row>
    <row r="27" spans="1:21" ht="15.75" customHeight="1" x14ac:dyDescent="0.25">
      <c r="A27" s="13">
        <v>21</v>
      </c>
      <c r="B27" s="11" t="s">
        <v>123</v>
      </c>
      <c r="C27" s="11" t="s">
        <v>124</v>
      </c>
      <c r="D27" s="22">
        <v>0.57999999999999996</v>
      </c>
      <c r="E27" s="13" t="str">
        <f t="shared" si="0"/>
        <v>Y</v>
      </c>
      <c r="F27" s="14">
        <v>0.72666666666666668</v>
      </c>
      <c r="G27" s="13" t="str">
        <f t="shared" si="1"/>
        <v>Y</v>
      </c>
      <c r="H27" s="14">
        <v>0.61466666666666669</v>
      </c>
      <c r="I27" s="13" t="str">
        <f t="shared" si="8"/>
        <v>Y</v>
      </c>
      <c r="J27" s="14">
        <v>0.63</v>
      </c>
      <c r="K27" s="13" t="str">
        <f t="shared" si="2"/>
        <v>Y</v>
      </c>
      <c r="L27" s="14">
        <v>0.66</v>
      </c>
      <c r="M27" s="13" t="str">
        <f t="shared" si="3"/>
        <v>Y</v>
      </c>
      <c r="N27" s="14">
        <v>0.6</v>
      </c>
      <c r="O27" s="13" t="str">
        <f t="shared" si="4"/>
        <v>Y</v>
      </c>
      <c r="P27" s="14">
        <v>0.55333333333333334</v>
      </c>
      <c r="Q27" s="13" t="str">
        <f t="shared" si="5"/>
        <v>Y</v>
      </c>
      <c r="R27" s="14">
        <v>0.54</v>
      </c>
      <c r="S27" s="13" t="str">
        <f t="shared" si="6"/>
        <v>N</v>
      </c>
      <c r="T27" s="14">
        <v>0.57999999999999996</v>
      </c>
      <c r="U27" s="13" t="str">
        <f t="shared" si="7"/>
        <v>Y</v>
      </c>
    </row>
    <row r="28" spans="1:21" ht="15.75" customHeight="1" x14ac:dyDescent="0.25">
      <c r="A28" s="13">
        <v>22</v>
      </c>
      <c r="B28" s="11" t="s">
        <v>125</v>
      </c>
      <c r="C28" s="11" t="s">
        <v>126</v>
      </c>
      <c r="D28" s="22">
        <v>0.56666666666666665</v>
      </c>
      <c r="E28" s="13" t="str">
        <f t="shared" si="0"/>
        <v>Y</v>
      </c>
      <c r="F28" s="14">
        <v>0.54700000000000004</v>
      </c>
      <c r="G28" s="13" t="str">
        <f t="shared" si="1"/>
        <v>N</v>
      </c>
      <c r="H28" s="14">
        <v>0.47600000000000003</v>
      </c>
      <c r="I28" s="13" t="str">
        <f t="shared" si="8"/>
        <v>N</v>
      </c>
      <c r="J28" s="14">
        <v>0.46</v>
      </c>
      <c r="K28" s="13" t="str">
        <f t="shared" si="2"/>
        <v>N</v>
      </c>
      <c r="L28" s="14">
        <v>0.7</v>
      </c>
      <c r="M28" s="13" t="str">
        <f t="shared" si="3"/>
        <v>Y</v>
      </c>
      <c r="N28" s="14">
        <v>0.5</v>
      </c>
      <c r="O28" s="13" t="str">
        <f t="shared" si="4"/>
        <v>N</v>
      </c>
      <c r="P28" s="14">
        <v>0.57299999999999995</v>
      </c>
      <c r="Q28" s="13" t="str">
        <f t="shared" si="5"/>
        <v>Y</v>
      </c>
      <c r="R28" s="14">
        <v>0.57999999999999996</v>
      </c>
      <c r="S28" s="13" t="str">
        <f t="shared" si="6"/>
        <v>Y</v>
      </c>
      <c r="T28" s="14">
        <v>0.6</v>
      </c>
      <c r="U28" s="13" t="str">
        <f t="shared" si="7"/>
        <v>Y</v>
      </c>
    </row>
    <row r="29" spans="1:21" ht="15.75" customHeight="1" x14ac:dyDescent="0.25">
      <c r="A29" s="13">
        <v>23</v>
      </c>
      <c r="B29" s="11" t="s">
        <v>127</v>
      </c>
      <c r="C29" s="11" t="s">
        <v>128</v>
      </c>
      <c r="D29" s="22">
        <v>0.58666666666666667</v>
      </c>
      <c r="E29" s="13" t="str">
        <f t="shared" si="0"/>
        <v>Y</v>
      </c>
      <c r="F29" s="14">
        <v>0.73333333333333328</v>
      </c>
      <c r="G29" s="13" t="str">
        <f t="shared" si="1"/>
        <v>Y</v>
      </c>
      <c r="H29" s="14">
        <v>0.73733333333333329</v>
      </c>
      <c r="I29" s="13" t="str">
        <f t="shared" si="8"/>
        <v>Y</v>
      </c>
      <c r="J29" s="14">
        <v>0.55000000000000004</v>
      </c>
      <c r="K29" s="13" t="str">
        <f t="shared" si="2"/>
        <v>Y</v>
      </c>
      <c r="L29" s="14">
        <v>0.67</v>
      </c>
      <c r="M29" s="13" t="str">
        <f t="shared" si="3"/>
        <v>Y</v>
      </c>
      <c r="N29" s="14">
        <v>0.64</v>
      </c>
      <c r="O29" s="13" t="str">
        <f t="shared" si="4"/>
        <v>Y</v>
      </c>
      <c r="P29" s="14">
        <v>0.6</v>
      </c>
      <c r="Q29" s="13" t="str">
        <f t="shared" si="5"/>
        <v>Y</v>
      </c>
      <c r="R29" s="14">
        <v>0.66</v>
      </c>
      <c r="S29" s="13" t="str">
        <f t="shared" si="6"/>
        <v>Y</v>
      </c>
      <c r="T29" s="14">
        <v>0.57999999999999996</v>
      </c>
      <c r="U29" s="13" t="str">
        <f t="shared" si="7"/>
        <v>Y</v>
      </c>
    </row>
    <row r="30" spans="1:21" ht="15.75" customHeight="1" x14ac:dyDescent="0.25">
      <c r="A30" s="13">
        <v>24</v>
      </c>
      <c r="B30" s="11" t="s">
        <v>129</v>
      </c>
      <c r="C30" s="11" t="s">
        <v>130</v>
      </c>
      <c r="D30" s="22">
        <v>0.54</v>
      </c>
      <c r="E30" s="13" t="str">
        <f t="shared" si="0"/>
        <v>N</v>
      </c>
      <c r="F30" s="14">
        <v>0.64</v>
      </c>
      <c r="G30" s="13" t="str">
        <f t="shared" si="1"/>
        <v>Y</v>
      </c>
      <c r="H30" s="14">
        <v>0.66666666666666663</v>
      </c>
      <c r="I30" s="13" t="str">
        <f t="shared" si="8"/>
        <v>Y</v>
      </c>
      <c r="J30" s="14">
        <v>0.57999999999999996</v>
      </c>
      <c r="K30" s="13" t="str">
        <f t="shared" si="2"/>
        <v>Y</v>
      </c>
      <c r="L30" s="14">
        <v>0.74</v>
      </c>
      <c r="M30" s="13" t="str">
        <f t="shared" si="3"/>
        <v>Y</v>
      </c>
      <c r="N30" s="14">
        <v>0.62</v>
      </c>
      <c r="O30" s="13" t="str">
        <f t="shared" si="4"/>
        <v>Y</v>
      </c>
      <c r="P30" s="14">
        <v>0.57333333333333336</v>
      </c>
      <c r="Q30" s="13" t="str">
        <f t="shared" si="5"/>
        <v>Y</v>
      </c>
      <c r="R30" s="14">
        <v>0.61</v>
      </c>
      <c r="S30" s="13" t="str">
        <f t="shared" si="6"/>
        <v>Y</v>
      </c>
      <c r="T30" s="14">
        <v>0.56000000000000005</v>
      </c>
      <c r="U30" s="13" t="str">
        <f t="shared" si="7"/>
        <v>Y</v>
      </c>
    </row>
    <row r="31" spans="1:21" ht="15.75" customHeight="1" x14ac:dyDescent="0.25">
      <c r="A31" s="13">
        <v>25</v>
      </c>
      <c r="B31" s="11" t="s">
        <v>131</v>
      </c>
      <c r="C31" s="11" t="s">
        <v>132</v>
      </c>
      <c r="D31" s="22">
        <v>0.56000000000000005</v>
      </c>
      <c r="E31" s="13" t="str">
        <f t="shared" si="0"/>
        <v>Y</v>
      </c>
      <c r="F31" s="14">
        <v>0.64666666666666661</v>
      </c>
      <c r="G31" s="13" t="str">
        <f t="shared" si="1"/>
        <v>Y</v>
      </c>
      <c r="H31" s="14">
        <v>0.59333333333333338</v>
      </c>
      <c r="I31" s="13" t="str">
        <f t="shared" si="8"/>
        <v>Y</v>
      </c>
      <c r="J31" s="14">
        <v>0.5</v>
      </c>
      <c r="K31" s="13" t="str">
        <f t="shared" si="2"/>
        <v>N</v>
      </c>
      <c r="L31" s="14">
        <v>0.61</v>
      </c>
      <c r="M31" s="13" t="str">
        <f t="shared" si="3"/>
        <v>Y</v>
      </c>
      <c r="N31" s="14">
        <v>0.57999999999999996</v>
      </c>
      <c r="O31" s="13" t="str">
        <f t="shared" si="4"/>
        <v>Y</v>
      </c>
      <c r="P31" s="14">
        <v>0.57999999999999996</v>
      </c>
      <c r="Q31" s="13" t="str">
        <f t="shared" si="5"/>
        <v>Y</v>
      </c>
      <c r="R31" s="14">
        <v>0.69</v>
      </c>
      <c r="S31" s="13" t="str">
        <f t="shared" si="6"/>
        <v>Y</v>
      </c>
      <c r="T31" s="14">
        <v>0.54</v>
      </c>
      <c r="U31" s="13" t="str">
        <f t="shared" si="7"/>
        <v>N</v>
      </c>
    </row>
    <row r="32" spans="1:21" ht="15.75" customHeight="1" x14ac:dyDescent="0.25">
      <c r="A32" s="13">
        <v>26</v>
      </c>
      <c r="B32" s="11" t="s">
        <v>133</v>
      </c>
      <c r="C32" s="11" t="s">
        <v>134</v>
      </c>
      <c r="D32" s="22">
        <v>0.70699999999999996</v>
      </c>
      <c r="E32" s="13" t="str">
        <f t="shared" si="0"/>
        <v>Y</v>
      </c>
      <c r="F32" s="14">
        <v>0.56699999999999995</v>
      </c>
      <c r="G32" s="13" t="str">
        <f t="shared" si="1"/>
        <v>Y</v>
      </c>
      <c r="H32" s="14">
        <v>0.49066666666666664</v>
      </c>
      <c r="I32" s="13" t="str">
        <f t="shared" si="8"/>
        <v>N</v>
      </c>
      <c r="J32" s="14">
        <v>0.45</v>
      </c>
      <c r="K32" s="13" t="str">
        <f t="shared" si="2"/>
        <v>N</v>
      </c>
      <c r="L32" s="14">
        <v>0.59</v>
      </c>
      <c r="M32" s="13" t="str">
        <f t="shared" si="3"/>
        <v>Y</v>
      </c>
      <c r="N32" s="14">
        <v>0.62</v>
      </c>
      <c r="O32" s="13" t="str">
        <f t="shared" si="4"/>
        <v>Y</v>
      </c>
      <c r="P32" s="14">
        <v>0.53333333333333333</v>
      </c>
      <c r="Q32" s="13" t="str">
        <f t="shared" si="5"/>
        <v>N</v>
      </c>
      <c r="R32" s="14">
        <v>0.7</v>
      </c>
      <c r="S32" s="13" t="str">
        <f t="shared" si="6"/>
        <v>Y</v>
      </c>
      <c r="T32" s="14">
        <v>0.5</v>
      </c>
      <c r="U32" s="13" t="str">
        <f t="shared" si="7"/>
        <v>N</v>
      </c>
    </row>
    <row r="33" spans="1:21" ht="15.75" customHeight="1" x14ac:dyDescent="0.25">
      <c r="A33" s="13">
        <v>27</v>
      </c>
      <c r="B33" s="11" t="s">
        <v>135</v>
      </c>
      <c r="C33" s="11" t="s">
        <v>136</v>
      </c>
      <c r="D33" s="22">
        <v>0.62</v>
      </c>
      <c r="E33" s="13" t="str">
        <f t="shared" si="0"/>
        <v>Y</v>
      </c>
      <c r="F33" s="14">
        <v>0.65333333333333332</v>
      </c>
      <c r="G33" s="13" t="str">
        <f t="shared" si="1"/>
        <v>Y</v>
      </c>
      <c r="H33" s="14">
        <v>0.71866666666666668</v>
      </c>
      <c r="I33" s="13" t="str">
        <f t="shared" si="8"/>
        <v>Y</v>
      </c>
      <c r="J33" s="14">
        <v>0.65</v>
      </c>
      <c r="K33" s="13" t="str">
        <f t="shared" si="2"/>
        <v>Y</v>
      </c>
      <c r="L33" s="14">
        <v>0.72</v>
      </c>
      <c r="M33" s="13" t="str">
        <f t="shared" si="3"/>
        <v>Y</v>
      </c>
      <c r="N33" s="14">
        <v>0.62</v>
      </c>
      <c r="O33" s="13" t="str">
        <f t="shared" si="4"/>
        <v>Y</v>
      </c>
      <c r="P33" s="14">
        <v>0.61333333333333329</v>
      </c>
      <c r="Q33" s="13" t="str">
        <f t="shared" si="5"/>
        <v>Y</v>
      </c>
      <c r="R33" s="14">
        <v>0.68</v>
      </c>
      <c r="S33" s="13" t="str">
        <f t="shared" si="6"/>
        <v>Y</v>
      </c>
      <c r="T33" s="14">
        <v>0.62</v>
      </c>
      <c r="U33" s="13" t="str">
        <f t="shared" si="7"/>
        <v>Y</v>
      </c>
    </row>
    <row r="34" spans="1:21" ht="15.75" customHeight="1" x14ac:dyDescent="0.25">
      <c r="A34" s="13">
        <v>28</v>
      </c>
      <c r="B34" s="11" t="s">
        <v>137</v>
      </c>
      <c r="C34" s="11" t="s">
        <v>138</v>
      </c>
      <c r="D34" s="22">
        <v>0.52</v>
      </c>
      <c r="E34" s="13" t="str">
        <f t="shared" si="0"/>
        <v>N</v>
      </c>
      <c r="F34" s="14">
        <v>0.55333333333333334</v>
      </c>
      <c r="G34" s="13" t="str">
        <f t="shared" si="1"/>
        <v>Y</v>
      </c>
      <c r="H34" s="14">
        <v>0.52533333333333332</v>
      </c>
      <c r="I34" s="13" t="str">
        <f t="shared" si="8"/>
        <v>N</v>
      </c>
      <c r="J34" s="14">
        <v>0.54</v>
      </c>
      <c r="K34" s="13" t="str">
        <f t="shared" si="2"/>
        <v>N</v>
      </c>
      <c r="L34" s="14">
        <v>0.54</v>
      </c>
      <c r="M34" s="13" t="str">
        <f t="shared" si="3"/>
        <v>N</v>
      </c>
      <c r="N34" s="14">
        <v>0.57999999999999996</v>
      </c>
      <c r="O34" s="13" t="str">
        <f t="shared" si="4"/>
        <v>Y</v>
      </c>
      <c r="P34" s="14">
        <v>0.52</v>
      </c>
      <c r="Q34" s="13" t="str">
        <f t="shared" si="5"/>
        <v>N</v>
      </c>
      <c r="R34" s="14">
        <v>0.67</v>
      </c>
      <c r="S34" s="13" t="str">
        <f t="shared" si="6"/>
        <v>Y</v>
      </c>
      <c r="T34" s="14">
        <v>0.76</v>
      </c>
      <c r="U34" s="13" t="str">
        <f t="shared" si="7"/>
        <v>Y</v>
      </c>
    </row>
    <row r="35" spans="1:21" ht="15.75" customHeight="1" x14ac:dyDescent="0.25">
      <c r="A35" s="13">
        <v>29</v>
      </c>
      <c r="B35" s="11" t="s">
        <v>139</v>
      </c>
      <c r="C35" s="11" t="s">
        <v>140</v>
      </c>
      <c r="D35" s="22">
        <v>0.73333333333333328</v>
      </c>
      <c r="E35" s="13" t="str">
        <f t="shared" si="0"/>
        <v>Y</v>
      </c>
      <c r="F35" s="14">
        <v>0.79333333333333333</v>
      </c>
      <c r="G35" s="13" t="str">
        <f t="shared" si="1"/>
        <v>Y</v>
      </c>
      <c r="H35" s="14">
        <v>0.59866666666666679</v>
      </c>
      <c r="I35" s="13" t="str">
        <f t="shared" si="8"/>
        <v>Y</v>
      </c>
      <c r="J35" s="14">
        <v>0.64</v>
      </c>
      <c r="K35" s="13" t="str">
        <f t="shared" si="2"/>
        <v>Y</v>
      </c>
      <c r="L35" s="14">
        <v>0.69</v>
      </c>
      <c r="M35" s="13" t="str">
        <f t="shared" si="3"/>
        <v>Y</v>
      </c>
      <c r="N35" s="14">
        <v>0.64</v>
      </c>
      <c r="O35" s="13" t="str">
        <f t="shared" si="4"/>
        <v>Y</v>
      </c>
      <c r="P35" s="14">
        <v>0.62666666666666671</v>
      </c>
      <c r="Q35" s="13" t="str">
        <f t="shared" si="5"/>
        <v>Y</v>
      </c>
      <c r="R35" s="14">
        <v>0.76</v>
      </c>
      <c r="S35" s="13" t="str">
        <f t="shared" si="6"/>
        <v>Y</v>
      </c>
      <c r="T35" s="14">
        <v>0.9</v>
      </c>
      <c r="U35" s="13" t="str">
        <f t="shared" si="7"/>
        <v>Y</v>
      </c>
    </row>
    <row r="36" spans="1:21" ht="15.75" customHeight="1" x14ac:dyDescent="0.25">
      <c r="A36" s="13">
        <v>30</v>
      </c>
      <c r="B36" s="11" t="s">
        <v>141</v>
      </c>
      <c r="C36" s="11" t="s">
        <v>142</v>
      </c>
      <c r="D36" s="22">
        <v>0.71333333333333337</v>
      </c>
      <c r="E36" s="13" t="str">
        <f t="shared" si="0"/>
        <v>Y</v>
      </c>
      <c r="F36" s="14">
        <v>0.68666666666666665</v>
      </c>
      <c r="G36" s="13" t="str">
        <f t="shared" si="1"/>
        <v>Y</v>
      </c>
      <c r="H36" s="14">
        <v>0.61333333333333329</v>
      </c>
      <c r="I36" s="13" t="str">
        <f t="shared" si="8"/>
        <v>Y</v>
      </c>
      <c r="J36" s="14">
        <v>0.54</v>
      </c>
      <c r="K36" s="13" t="str">
        <f t="shared" si="2"/>
        <v>N</v>
      </c>
      <c r="L36" s="14">
        <v>0.67</v>
      </c>
      <c r="M36" s="13" t="str">
        <f t="shared" si="3"/>
        <v>Y</v>
      </c>
      <c r="N36" s="14">
        <v>0.64</v>
      </c>
      <c r="O36" s="13" t="str">
        <f t="shared" si="4"/>
        <v>Y</v>
      </c>
      <c r="P36" s="14">
        <v>0.64666666666666661</v>
      </c>
      <c r="Q36" s="13" t="str">
        <f t="shared" si="5"/>
        <v>Y</v>
      </c>
      <c r="R36" s="14">
        <v>0.67</v>
      </c>
      <c r="S36" s="13" t="str">
        <f t="shared" si="6"/>
        <v>Y</v>
      </c>
      <c r="T36" s="14">
        <v>0.82</v>
      </c>
      <c r="U36" s="13" t="str">
        <f t="shared" si="7"/>
        <v>Y</v>
      </c>
    </row>
    <row r="37" spans="1:21" ht="15.75" customHeight="1" x14ac:dyDescent="0.25">
      <c r="A37" s="13">
        <v>31</v>
      </c>
      <c r="B37" s="11" t="s">
        <v>143</v>
      </c>
      <c r="C37" s="11" t="s">
        <v>144</v>
      </c>
      <c r="D37" s="22">
        <v>0.69333333333333336</v>
      </c>
      <c r="E37" s="13" t="str">
        <f t="shared" si="0"/>
        <v>Y</v>
      </c>
      <c r="F37" s="14">
        <v>0.6333333333333333</v>
      </c>
      <c r="G37" s="13" t="str">
        <f t="shared" si="1"/>
        <v>Y</v>
      </c>
      <c r="H37" s="14">
        <v>0.55333333333333334</v>
      </c>
      <c r="I37" s="13" t="str">
        <f t="shared" si="8"/>
        <v>Y</v>
      </c>
      <c r="J37" s="14">
        <v>0.5</v>
      </c>
      <c r="K37" s="13" t="str">
        <f t="shared" si="2"/>
        <v>N</v>
      </c>
      <c r="L37" s="14">
        <v>0.62</v>
      </c>
      <c r="M37" s="13" t="str">
        <f t="shared" si="3"/>
        <v>Y</v>
      </c>
      <c r="N37" s="14">
        <v>0.57999999999999996</v>
      </c>
      <c r="O37" s="13" t="str">
        <f t="shared" si="4"/>
        <v>Y</v>
      </c>
      <c r="P37" s="14">
        <v>0.58666666666666667</v>
      </c>
      <c r="Q37" s="13" t="str">
        <f t="shared" si="5"/>
        <v>Y</v>
      </c>
      <c r="R37" s="14">
        <v>0.7</v>
      </c>
      <c r="S37" s="13" t="str">
        <f t="shared" si="6"/>
        <v>Y</v>
      </c>
      <c r="T37" s="14">
        <v>0.68</v>
      </c>
      <c r="U37" s="13" t="str">
        <f t="shared" si="7"/>
        <v>Y</v>
      </c>
    </row>
    <row r="38" spans="1:21" ht="15.75" customHeight="1" x14ac:dyDescent="0.25">
      <c r="A38" s="13">
        <v>32</v>
      </c>
      <c r="B38" s="11" t="s">
        <v>145</v>
      </c>
      <c r="C38" s="11" t="s">
        <v>146</v>
      </c>
      <c r="D38" s="22">
        <v>0.68</v>
      </c>
      <c r="E38" s="13" t="str">
        <f t="shared" si="0"/>
        <v>Y</v>
      </c>
      <c r="F38" s="14">
        <v>0.76</v>
      </c>
      <c r="G38" s="13" t="str">
        <f t="shared" si="1"/>
        <v>Y</v>
      </c>
      <c r="H38" s="14">
        <v>0.66133333333333333</v>
      </c>
      <c r="I38" s="13" t="str">
        <f t="shared" si="8"/>
        <v>Y</v>
      </c>
      <c r="J38" s="14">
        <v>0.53</v>
      </c>
      <c r="K38" s="13" t="str">
        <f t="shared" si="2"/>
        <v>N</v>
      </c>
      <c r="L38" s="14">
        <v>0.64</v>
      </c>
      <c r="M38" s="13" t="str">
        <f t="shared" si="3"/>
        <v>Y</v>
      </c>
      <c r="N38" s="14">
        <v>0.64</v>
      </c>
      <c r="O38" s="13" t="str">
        <f t="shared" si="4"/>
        <v>Y</v>
      </c>
      <c r="P38" s="14">
        <v>0.58666666666666667</v>
      </c>
      <c r="Q38" s="13" t="str">
        <f t="shared" si="5"/>
        <v>Y</v>
      </c>
      <c r="R38" s="14">
        <v>0.75</v>
      </c>
      <c r="S38" s="13" t="str">
        <f t="shared" si="6"/>
        <v>Y</v>
      </c>
      <c r="T38" s="14">
        <v>0.72</v>
      </c>
      <c r="U38" s="13" t="str">
        <f t="shared" si="7"/>
        <v>Y</v>
      </c>
    </row>
    <row r="39" spans="1:21" ht="15.75" customHeight="1" x14ac:dyDescent="0.25">
      <c r="A39" s="13">
        <v>33</v>
      </c>
      <c r="B39" s="11" t="s">
        <v>147</v>
      </c>
      <c r="C39" s="11" t="s">
        <v>148</v>
      </c>
      <c r="D39" s="22">
        <v>0.54</v>
      </c>
      <c r="E39" s="13" t="str">
        <f t="shared" si="0"/>
        <v>N</v>
      </c>
      <c r="F39" s="14">
        <v>0.69333333333333336</v>
      </c>
      <c r="G39" s="13" t="str">
        <f t="shared" si="1"/>
        <v>Y</v>
      </c>
      <c r="H39" s="14">
        <v>0.59733333333333327</v>
      </c>
      <c r="I39" s="13" t="str">
        <f t="shared" si="8"/>
        <v>Y</v>
      </c>
      <c r="J39" s="14">
        <v>0.54</v>
      </c>
      <c r="K39" s="13" t="str">
        <f t="shared" si="2"/>
        <v>N</v>
      </c>
      <c r="L39" s="14">
        <v>0.65</v>
      </c>
      <c r="M39" s="13" t="str">
        <f t="shared" si="3"/>
        <v>Y</v>
      </c>
      <c r="N39" s="14">
        <v>0.6</v>
      </c>
      <c r="O39" s="13" t="str">
        <f t="shared" si="4"/>
        <v>Y</v>
      </c>
      <c r="P39" s="14">
        <v>0.57333333333333336</v>
      </c>
      <c r="Q39" s="13" t="str">
        <f t="shared" si="5"/>
        <v>Y</v>
      </c>
      <c r="R39" s="14">
        <v>0.64</v>
      </c>
      <c r="S39" s="13" t="str">
        <f t="shared" si="6"/>
        <v>Y</v>
      </c>
      <c r="T39" s="14">
        <v>0.64</v>
      </c>
      <c r="U39" s="13" t="str">
        <f t="shared" si="7"/>
        <v>Y</v>
      </c>
    </row>
    <row r="40" spans="1:21" ht="15.75" customHeight="1" x14ac:dyDescent="0.25">
      <c r="A40" s="13">
        <v>34</v>
      </c>
      <c r="B40" s="11" t="s">
        <v>149</v>
      </c>
      <c r="C40" s="11" t="s">
        <v>150</v>
      </c>
      <c r="D40" s="22">
        <v>0.52666666666666662</v>
      </c>
      <c r="E40" s="13" t="str">
        <f t="shared" si="0"/>
        <v>N</v>
      </c>
      <c r="F40" s="14">
        <v>0.68</v>
      </c>
      <c r="G40" s="13" t="str">
        <f t="shared" si="1"/>
        <v>Y</v>
      </c>
      <c r="H40" s="14">
        <v>0.59733333333333327</v>
      </c>
      <c r="I40" s="13" t="str">
        <f t="shared" si="8"/>
        <v>Y</v>
      </c>
      <c r="J40" s="14">
        <v>0.55000000000000004</v>
      </c>
      <c r="K40" s="13" t="str">
        <f t="shared" si="2"/>
        <v>Y</v>
      </c>
      <c r="L40" s="14">
        <v>0.67</v>
      </c>
      <c r="M40" s="13" t="str">
        <f t="shared" si="3"/>
        <v>Y</v>
      </c>
      <c r="N40" s="14">
        <v>0.57999999999999996</v>
      </c>
      <c r="O40" s="13" t="str">
        <f t="shared" si="4"/>
        <v>Y</v>
      </c>
      <c r="P40" s="14">
        <v>0.57999999999999996</v>
      </c>
      <c r="Q40" s="13" t="str">
        <f t="shared" si="5"/>
        <v>Y</v>
      </c>
      <c r="R40" s="14">
        <v>0.72</v>
      </c>
      <c r="S40" s="13" t="str">
        <f t="shared" si="6"/>
        <v>Y</v>
      </c>
      <c r="T40" s="14">
        <v>0.6</v>
      </c>
      <c r="U40" s="13" t="str">
        <f t="shared" si="7"/>
        <v>Y</v>
      </c>
    </row>
    <row r="41" spans="1:21" ht="15.75" customHeight="1" x14ac:dyDescent="0.25">
      <c r="A41" s="13">
        <v>35</v>
      </c>
      <c r="B41" s="11" t="s">
        <v>151</v>
      </c>
      <c r="C41" s="11" t="s">
        <v>152</v>
      </c>
      <c r="D41" s="22">
        <v>0.6333333333333333</v>
      </c>
      <c r="E41" s="13" t="str">
        <f t="shared" si="0"/>
        <v>Y</v>
      </c>
      <c r="F41" s="14">
        <v>0.68</v>
      </c>
      <c r="G41" s="13" t="str">
        <f t="shared" si="1"/>
        <v>Y</v>
      </c>
      <c r="H41" s="14">
        <v>0.70266666666666666</v>
      </c>
      <c r="I41" s="13" t="str">
        <f t="shared" si="8"/>
        <v>Y</v>
      </c>
      <c r="J41" s="14">
        <v>0.59</v>
      </c>
      <c r="K41" s="13" t="str">
        <f t="shared" si="2"/>
        <v>Y</v>
      </c>
      <c r="L41" s="14">
        <v>0.72</v>
      </c>
      <c r="M41" s="13" t="str">
        <f t="shared" si="3"/>
        <v>Y</v>
      </c>
      <c r="N41" s="14">
        <v>0.64</v>
      </c>
      <c r="O41" s="13" t="str">
        <f t="shared" si="4"/>
        <v>Y</v>
      </c>
      <c r="P41" s="14">
        <v>0.61333333333333329</v>
      </c>
      <c r="Q41" s="13" t="str">
        <f t="shared" si="5"/>
        <v>Y</v>
      </c>
      <c r="R41" s="14">
        <v>0.67</v>
      </c>
      <c r="S41" s="13" t="str">
        <f t="shared" si="6"/>
        <v>Y</v>
      </c>
      <c r="T41" s="14">
        <v>0.68</v>
      </c>
      <c r="U41" s="13" t="str">
        <f t="shared" si="7"/>
        <v>Y</v>
      </c>
    </row>
    <row r="42" spans="1:21" ht="15.75" customHeight="1" x14ac:dyDescent="0.25">
      <c r="A42" s="13">
        <v>36</v>
      </c>
      <c r="B42" s="11" t="s">
        <v>153</v>
      </c>
      <c r="C42" s="11" t="s">
        <v>154</v>
      </c>
      <c r="D42" s="22">
        <v>0.69333333333333336</v>
      </c>
      <c r="E42" s="13" t="str">
        <f t="shared" si="0"/>
        <v>Y</v>
      </c>
      <c r="F42" s="14">
        <v>0.68666666666666665</v>
      </c>
      <c r="G42" s="13" t="str">
        <f t="shared" si="1"/>
        <v>Y</v>
      </c>
      <c r="H42" s="14">
        <v>0.62666666666666671</v>
      </c>
      <c r="I42" s="13" t="str">
        <f t="shared" si="8"/>
        <v>Y</v>
      </c>
      <c r="J42" s="14">
        <v>0.66</v>
      </c>
      <c r="K42" s="13" t="str">
        <f t="shared" si="2"/>
        <v>Y</v>
      </c>
      <c r="L42" s="14">
        <v>0.76</v>
      </c>
      <c r="M42" s="13" t="str">
        <f t="shared" si="3"/>
        <v>Y</v>
      </c>
      <c r="N42" s="14">
        <v>0.64</v>
      </c>
      <c r="O42" s="13" t="str">
        <f t="shared" si="4"/>
        <v>Y</v>
      </c>
      <c r="P42" s="14">
        <v>0.6</v>
      </c>
      <c r="Q42" s="13" t="str">
        <f t="shared" si="5"/>
        <v>Y</v>
      </c>
      <c r="R42" s="14">
        <v>0.69</v>
      </c>
      <c r="S42" s="13" t="str">
        <f t="shared" si="6"/>
        <v>Y</v>
      </c>
      <c r="T42" s="14">
        <v>0.7</v>
      </c>
      <c r="U42" s="13" t="str">
        <f t="shared" si="7"/>
        <v>Y</v>
      </c>
    </row>
    <row r="43" spans="1:21" ht="15.75" customHeight="1" x14ac:dyDescent="0.25">
      <c r="A43" s="13">
        <v>37</v>
      </c>
      <c r="B43" s="11" t="s">
        <v>155</v>
      </c>
      <c r="C43" s="11" t="s">
        <v>156</v>
      </c>
      <c r="D43" s="22">
        <v>0.54666666666666663</v>
      </c>
      <c r="E43" s="13" t="str">
        <f t="shared" si="0"/>
        <v>N</v>
      </c>
      <c r="F43" s="14">
        <v>0.64666666666666661</v>
      </c>
      <c r="G43" s="13" t="str">
        <f t="shared" si="1"/>
        <v>Y</v>
      </c>
      <c r="H43" s="14">
        <v>0.61333333333333329</v>
      </c>
      <c r="I43" s="13" t="str">
        <f t="shared" si="8"/>
        <v>Y</v>
      </c>
      <c r="J43" s="14">
        <v>0.48</v>
      </c>
      <c r="K43" s="13" t="str">
        <f t="shared" si="2"/>
        <v>N</v>
      </c>
      <c r="L43" s="14">
        <v>0.55000000000000004</v>
      </c>
      <c r="M43" s="13" t="str">
        <f t="shared" si="3"/>
        <v>Y</v>
      </c>
      <c r="N43" s="14">
        <v>0.57999999999999996</v>
      </c>
      <c r="O43" s="13" t="str">
        <f t="shared" si="4"/>
        <v>Y</v>
      </c>
      <c r="P43" s="14">
        <v>0.52666666666666662</v>
      </c>
      <c r="Q43" s="13" t="str">
        <f t="shared" si="5"/>
        <v>N</v>
      </c>
      <c r="R43" s="14">
        <v>0.63</v>
      </c>
      <c r="S43" s="13" t="str">
        <f t="shared" si="6"/>
        <v>Y</v>
      </c>
      <c r="T43" s="14">
        <v>0.64</v>
      </c>
      <c r="U43" s="13" t="str">
        <f t="shared" si="7"/>
        <v>Y</v>
      </c>
    </row>
    <row r="44" spans="1:21" ht="15.75" customHeight="1" x14ac:dyDescent="0.25">
      <c r="A44" s="13">
        <v>38</v>
      </c>
      <c r="B44" s="11" t="s">
        <v>157</v>
      </c>
      <c r="C44" s="11" t="s">
        <v>158</v>
      </c>
      <c r="D44" s="22">
        <v>0.71333333333333337</v>
      </c>
      <c r="E44" s="13" t="str">
        <f t="shared" si="0"/>
        <v>Y</v>
      </c>
      <c r="F44" s="14">
        <v>0.71333333333333337</v>
      </c>
      <c r="G44" s="13" t="str">
        <f t="shared" si="1"/>
        <v>Y</v>
      </c>
      <c r="H44" s="14">
        <v>0.64266666666666672</v>
      </c>
      <c r="I44" s="13" t="str">
        <f t="shared" si="8"/>
        <v>Y</v>
      </c>
      <c r="J44" s="14">
        <v>0.66</v>
      </c>
      <c r="K44" s="13" t="str">
        <f t="shared" si="2"/>
        <v>Y</v>
      </c>
      <c r="L44" s="14">
        <v>0.62</v>
      </c>
      <c r="M44" s="13" t="str">
        <f t="shared" si="3"/>
        <v>Y</v>
      </c>
      <c r="N44" s="14">
        <v>0.64</v>
      </c>
      <c r="O44" s="13" t="str">
        <f t="shared" si="4"/>
        <v>Y</v>
      </c>
      <c r="P44" s="14">
        <v>0.64666666666666661</v>
      </c>
      <c r="Q44" s="13" t="str">
        <f t="shared" si="5"/>
        <v>Y</v>
      </c>
      <c r="R44" s="14">
        <v>0.68</v>
      </c>
      <c r="S44" s="13" t="str">
        <f t="shared" si="6"/>
        <v>Y</v>
      </c>
      <c r="T44" s="14">
        <v>0.7</v>
      </c>
      <c r="U44" s="13" t="str">
        <f t="shared" si="7"/>
        <v>Y</v>
      </c>
    </row>
    <row r="45" spans="1:21" ht="15.75" customHeight="1" x14ac:dyDescent="0.25">
      <c r="A45" s="13">
        <v>39</v>
      </c>
      <c r="B45" s="11" t="s">
        <v>159</v>
      </c>
      <c r="C45" s="11" t="s">
        <v>160</v>
      </c>
      <c r="D45" s="22">
        <v>0.60666666666666669</v>
      </c>
      <c r="E45" s="13" t="str">
        <f t="shared" si="0"/>
        <v>Y</v>
      </c>
      <c r="F45" s="14">
        <v>0.64</v>
      </c>
      <c r="G45" s="13" t="str">
        <f t="shared" si="1"/>
        <v>Y</v>
      </c>
      <c r="H45" s="14">
        <v>0.55733333333333335</v>
      </c>
      <c r="I45" s="13" t="str">
        <f t="shared" si="8"/>
        <v>Y</v>
      </c>
      <c r="J45" s="14">
        <v>0.51</v>
      </c>
      <c r="K45" s="13" t="str">
        <f t="shared" si="2"/>
        <v>N</v>
      </c>
      <c r="L45" s="14">
        <v>0.64</v>
      </c>
      <c r="M45" s="13" t="str">
        <f t="shared" si="3"/>
        <v>Y</v>
      </c>
      <c r="N45" s="14">
        <v>0.57999999999999996</v>
      </c>
      <c r="O45" s="13" t="str">
        <f t="shared" si="4"/>
        <v>Y</v>
      </c>
      <c r="P45" s="14">
        <v>0.54</v>
      </c>
      <c r="Q45" s="13" t="str">
        <f t="shared" si="5"/>
        <v>N</v>
      </c>
      <c r="R45" s="14">
        <v>0.63</v>
      </c>
      <c r="S45" s="13" t="str">
        <f t="shared" si="6"/>
        <v>Y</v>
      </c>
      <c r="T45" s="14">
        <v>0.54</v>
      </c>
      <c r="U45" s="13" t="str">
        <f t="shared" si="7"/>
        <v>N</v>
      </c>
    </row>
    <row r="46" spans="1:21" ht="15.75" customHeight="1" x14ac:dyDescent="0.25">
      <c r="A46" s="13">
        <v>40</v>
      </c>
      <c r="B46" s="11" t="s">
        <v>161</v>
      </c>
      <c r="C46" s="11" t="s">
        <v>162</v>
      </c>
      <c r="D46" s="22">
        <v>0.78</v>
      </c>
      <c r="E46" s="13" t="str">
        <f t="shared" si="0"/>
        <v>Y</v>
      </c>
      <c r="F46" s="14">
        <v>0.7</v>
      </c>
      <c r="G46" s="13" t="str">
        <f t="shared" si="1"/>
        <v>Y</v>
      </c>
      <c r="H46" s="14">
        <v>0.71066666666666667</v>
      </c>
      <c r="I46" s="13" t="str">
        <f t="shared" si="8"/>
        <v>Y</v>
      </c>
      <c r="J46" s="14">
        <v>0.64</v>
      </c>
      <c r="K46" s="13" t="str">
        <f t="shared" si="2"/>
        <v>Y</v>
      </c>
      <c r="L46" s="14">
        <v>0.66</v>
      </c>
      <c r="M46" s="13" t="str">
        <f t="shared" si="3"/>
        <v>Y</v>
      </c>
      <c r="N46" s="14">
        <v>0.62</v>
      </c>
      <c r="O46" s="13" t="str">
        <f t="shared" si="4"/>
        <v>Y</v>
      </c>
      <c r="P46" s="14">
        <v>0.6333333333333333</v>
      </c>
      <c r="Q46" s="13" t="str">
        <f t="shared" si="5"/>
        <v>Y</v>
      </c>
      <c r="R46" s="14">
        <v>0.72</v>
      </c>
      <c r="S46" s="13" t="str">
        <f t="shared" si="6"/>
        <v>Y</v>
      </c>
      <c r="T46" s="14">
        <v>0.68</v>
      </c>
      <c r="U46" s="13" t="str">
        <f t="shared" si="7"/>
        <v>Y</v>
      </c>
    </row>
    <row r="47" spans="1:21" ht="15.75" customHeight="1" x14ac:dyDescent="0.25">
      <c r="A47" s="13">
        <v>41</v>
      </c>
      <c r="B47" s="11" t="s">
        <v>163</v>
      </c>
      <c r="C47" s="11" t="s">
        <v>164</v>
      </c>
      <c r="D47" s="22">
        <v>0.54700000000000004</v>
      </c>
      <c r="E47" s="13" t="str">
        <f t="shared" si="0"/>
        <v>N</v>
      </c>
      <c r="F47" s="14">
        <v>0.52</v>
      </c>
      <c r="G47" s="13" t="str">
        <f t="shared" si="1"/>
        <v>N</v>
      </c>
      <c r="H47" s="14">
        <v>0.58699999999999997</v>
      </c>
      <c r="I47" s="13" t="str">
        <f t="shared" si="8"/>
        <v>Y</v>
      </c>
      <c r="J47" s="14">
        <v>0.5</v>
      </c>
      <c r="K47" s="13" t="str">
        <f t="shared" si="2"/>
        <v>N</v>
      </c>
      <c r="L47" s="14">
        <v>0.65</v>
      </c>
      <c r="M47" s="13" t="str">
        <f t="shared" si="3"/>
        <v>Y</v>
      </c>
      <c r="N47" s="14">
        <v>0.56000000000000005</v>
      </c>
      <c r="O47" s="13" t="str">
        <f t="shared" si="4"/>
        <v>Y</v>
      </c>
      <c r="P47" s="14">
        <v>0.63300000000000001</v>
      </c>
      <c r="Q47" s="13" t="str">
        <f t="shared" si="5"/>
        <v>Y</v>
      </c>
      <c r="R47" s="14">
        <v>0.56999999999999995</v>
      </c>
      <c r="S47" s="13" t="str">
        <f t="shared" si="6"/>
        <v>Y</v>
      </c>
      <c r="T47" s="14">
        <v>0.5</v>
      </c>
      <c r="U47" s="13" t="str">
        <f t="shared" si="7"/>
        <v>N</v>
      </c>
    </row>
    <row r="48" spans="1:21" ht="15.75" customHeight="1" x14ac:dyDescent="0.25">
      <c r="A48" s="13">
        <v>42</v>
      </c>
      <c r="B48" s="11" t="s">
        <v>165</v>
      </c>
      <c r="C48" s="11" t="s">
        <v>166</v>
      </c>
      <c r="D48" s="22">
        <v>0.82666666666666666</v>
      </c>
      <c r="E48" s="13" t="str">
        <f t="shared" si="0"/>
        <v>Y</v>
      </c>
      <c r="F48" s="14">
        <v>0.76666666666666672</v>
      </c>
      <c r="G48" s="13" t="str">
        <f t="shared" si="1"/>
        <v>Y</v>
      </c>
      <c r="H48" s="14">
        <v>0.72399999999999998</v>
      </c>
      <c r="I48" s="13" t="str">
        <f t="shared" si="8"/>
        <v>Y</v>
      </c>
      <c r="J48" s="14">
        <v>0.56999999999999995</v>
      </c>
      <c r="K48" s="13" t="str">
        <f t="shared" si="2"/>
        <v>Y</v>
      </c>
      <c r="L48" s="14">
        <v>0.71</v>
      </c>
      <c r="M48" s="13" t="str">
        <f t="shared" si="3"/>
        <v>Y</v>
      </c>
      <c r="N48" s="14">
        <v>0.68</v>
      </c>
      <c r="O48" s="13" t="str">
        <f t="shared" si="4"/>
        <v>Y</v>
      </c>
      <c r="P48" s="14">
        <v>0.68666666666666665</v>
      </c>
      <c r="Q48" s="13" t="str">
        <f t="shared" si="5"/>
        <v>Y</v>
      </c>
      <c r="R48" s="14">
        <v>0.72</v>
      </c>
      <c r="S48" s="13" t="str">
        <f t="shared" si="6"/>
        <v>Y</v>
      </c>
      <c r="T48" s="14">
        <v>0.7</v>
      </c>
      <c r="U48" s="13" t="str">
        <f t="shared" si="7"/>
        <v>Y</v>
      </c>
    </row>
    <row r="49" spans="1:21" ht="15.75" customHeight="1" x14ac:dyDescent="0.25">
      <c r="A49" s="13">
        <v>43</v>
      </c>
      <c r="B49" s="11" t="s">
        <v>167</v>
      </c>
      <c r="C49" s="11" t="s">
        <v>168</v>
      </c>
      <c r="D49" s="22">
        <v>0.53300000000000003</v>
      </c>
      <c r="E49" s="13" t="str">
        <f t="shared" si="0"/>
        <v>N</v>
      </c>
      <c r="F49" s="14">
        <v>0.50666666666666671</v>
      </c>
      <c r="G49" s="13" t="str">
        <f t="shared" si="1"/>
        <v>N</v>
      </c>
      <c r="H49" s="14">
        <v>0.51300000000000001</v>
      </c>
      <c r="I49" s="13" t="str">
        <f t="shared" si="8"/>
        <v>N</v>
      </c>
      <c r="J49" s="14">
        <v>0.69</v>
      </c>
      <c r="K49" s="13" t="str">
        <f t="shared" si="2"/>
        <v>Y</v>
      </c>
      <c r="L49" s="14">
        <v>0.68</v>
      </c>
      <c r="M49" s="13" t="str">
        <f t="shared" si="3"/>
        <v>Y</v>
      </c>
      <c r="N49" s="14">
        <v>0.5</v>
      </c>
      <c r="O49" s="13" t="str">
        <f t="shared" si="4"/>
        <v>N</v>
      </c>
      <c r="P49" s="14">
        <v>0.57999999999999996</v>
      </c>
      <c r="Q49" s="13" t="str">
        <f t="shared" si="5"/>
        <v>Y</v>
      </c>
      <c r="R49" s="14">
        <v>0.64</v>
      </c>
      <c r="S49" s="13" t="str">
        <f t="shared" si="6"/>
        <v>Y</v>
      </c>
      <c r="T49" s="14">
        <v>0.68</v>
      </c>
      <c r="U49" s="13" t="str">
        <f t="shared" si="7"/>
        <v>Y</v>
      </c>
    </row>
    <row r="50" spans="1:21" ht="15.75" customHeight="1" x14ac:dyDescent="0.25">
      <c r="A50" s="13">
        <v>44</v>
      </c>
      <c r="B50" s="11" t="s">
        <v>169</v>
      </c>
      <c r="C50" s="11" t="s">
        <v>170</v>
      </c>
      <c r="D50" s="22">
        <v>0.72666666666666668</v>
      </c>
      <c r="E50" s="13" t="str">
        <f t="shared" si="0"/>
        <v>Y</v>
      </c>
      <c r="F50" s="14">
        <v>0.70666666666666667</v>
      </c>
      <c r="G50" s="13" t="str">
        <f t="shared" si="1"/>
        <v>Y</v>
      </c>
      <c r="H50" s="14">
        <v>0.64</v>
      </c>
      <c r="I50" s="13" t="str">
        <f t="shared" si="8"/>
        <v>Y</v>
      </c>
      <c r="J50" s="14">
        <v>0.45</v>
      </c>
      <c r="K50" s="13" t="str">
        <f t="shared" si="2"/>
        <v>N</v>
      </c>
      <c r="L50" s="14">
        <v>0.69</v>
      </c>
      <c r="M50" s="13" t="str">
        <f t="shared" si="3"/>
        <v>Y</v>
      </c>
      <c r="N50" s="14">
        <v>0.57999999999999996</v>
      </c>
      <c r="O50" s="13" t="str">
        <f t="shared" si="4"/>
        <v>Y</v>
      </c>
      <c r="P50" s="14">
        <v>0.66666666666666663</v>
      </c>
      <c r="Q50" s="13" t="str">
        <f t="shared" si="5"/>
        <v>Y</v>
      </c>
      <c r="R50" s="14">
        <v>0.71</v>
      </c>
      <c r="S50" s="13" t="str">
        <f t="shared" si="6"/>
        <v>Y</v>
      </c>
      <c r="T50" s="14">
        <v>0.64</v>
      </c>
      <c r="U50" s="13" t="str">
        <f t="shared" si="7"/>
        <v>Y</v>
      </c>
    </row>
    <row r="51" spans="1:21" ht="15.75" customHeight="1" x14ac:dyDescent="0.25">
      <c r="A51" s="13">
        <v>45</v>
      </c>
      <c r="B51" s="11" t="s">
        <v>171</v>
      </c>
      <c r="C51" s="11" t="s">
        <v>172</v>
      </c>
      <c r="D51" s="22">
        <v>0.54</v>
      </c>
      <c r="E51" s="13" t="str">
        <f t="shared" si="0"/>
        <v>N</v>
      </c>
      <c r="F51" s="14">
        <v>0.60666666666666669</v>
      </c>
      <c r="G51" s="13" t="str">
        <f t="shared" si="1"/>
        <v>Y</v>
      </c>
      <c r="H51" s="14">
        <v>0.66533333333333333</v>
      </c>
      <c r="I51" s="13" t="str">
        <f t="shared" si="8"/>
        <v>Y</v>
      </c>
      <c r="J51" s="14">
        <v>0.56000000000000005</v>
      </c>
      <c r="K51" s="13" t="str">
        <f t="shared" si="2"/>
        <v>Y</v>
      </c>
      <c r="L51" s="14">
        <v>0.65</v>
      </c>
      <c r="M51" s="13" t="str">
        <f t="shared" si="3"/>
        <v>Y</v>
      </c>
      <c r="N51" s="14">
        <v>0.56000000000000005</v>
      </c>
      <c r="O51" s="13" t="str">
        <f t="shared" si="4"/>
        <v>Y</v>
      </c>
      <c r="P51" s="14">
        <v>0.55333333333333334</v>
      </c>
      <c r="Q51" s="13" t="str">
        <f t="shared" si="5"/>
        <v>Y</v>
      </c>
      <c r="R51" s="14">
        <v>0.62</v>
      </c>
      <c r="S51" s="13" t="str">
        <f t="shared" si="6"/>
        <v>Y</v>
      </c>
      <c r="T51" s="14">
        <v>0.72</v>
      </c>
      <c r="U51" s="13" t="str">
        <f t="shared" si="7"/>
        <v>Y</v>
      </c>
    </row>
    <row r="52" spans="1:21" ht="15.75" customHeight="1" x14ac:dyDescent="0.25">
      <c r="A52" s="13">
        <v>46</v>
      </c>
      <c r="B52" s="11" t="s">
        <v>173</v>
      </c>
      <c r="C52" s="11" t="s">
        <v>174</v>
      </c>
      <c r="D52" s="22">
        <v>0.54</v>
      </c>
      <c r="E52" s="13" t="str">
        <f t="shared" si="0"/>
        <v>N</v>
      </c>
      <c r="F52" s="14">
        <v>0.6</v>
      </c>
      <c r="G52" s="13" t="str">
        <f t="shared" si="1"/>
        <v>Y</v>
      </c>
      <c r="H52" s="14">
        <v>0.47199999999999998</v>
      </c>
      <c r="I52" s="13" t="str">
        <f t="shared" si="8"/>
        <v>N</v>
      </c>
      <c r="J52" s="14">
        <v>0.5</v>
      </c>
      <c r="K52" s="13" t="str">
        <f t="shared" si="2"/>
        <v>N</v>
      </c>
      <c r="L52" s="14">
        <v>0.56000000000000005</v>
      </c>
      <c r="M52" s="13" t="str">
        <f t="shared" si="3"/>
        <v>Y</v>
      </c>
      <c r="N52" s="14">
        <v>0.64</v>
      </c>
      <c r="O52" s="13" t="str">
        <f t="shared" si="4"/>
        <v>Y</v>
      </c>
      <c r="P52" s="14">
        <v>0.61333333333333329</v>
      </c>
      <c r="Q52" s="13" t="str">
        <f t="shared" si="5"/>
        <v>Y</v>
      </c>
      <c r="R52" s="14">
        <v>0.57999999999999996</v>
      </c>
      <c r="S52" s="13" t="str">
        <f t="shared" si="6"/>
        <v>Y</v>
      </c>
      <c r="T52" s="14">
        <v>0.78</v>
      </c>
      <c r="U52" s="13" t="str">
        <f t="shared" si="7"/>
        <v>Y</v>
      </c>
    </row>
    <row r="53" spans="1:21" ht="15.75" customHeight="1" x14ac:dyDescent="0.25">
      <c r="A53" s="13">
        <v>47</v>
      </c>
      <c r="B53" s="11" t="s">
        <v>175</v>
      </c>
      <c r="C53" s="11" t="s">
        <v>176</v>
      </c>
      <c r="D53" s="22">
        <v>0.57999999999999996</v>
      </c>
      <c r="E53" s="13" t="str">
        <f t="shared" si="0"/>
        <v>Y</v>
      </c>
      <c r="F53" s="14">
        <v>0.6</v>
      </c>
      <c r="G53" s="13" t="str">
        <f t="shared" si="1"/>
        <v>Y</v>
      </c>
      <c r="H53" s="14">
        <v>0.47600000000000003</v>
      </c>
      <c r="I53" s="13" t="str">
        <f t="shared" si="8"/>
        <v>N</v>
      </c>
      <c r="J53" s="14">
        <v>0.45</v>
      </c>
      <c r="K53" s="13" t="str">
        <f t="shared" si="2"/>
        <v>N</v>
      </c>
      <c r="L53" s="14">
        <v>0.54</v>
      </c>
      <c r="M53" s="13" t="str">
        <f t="shared" si="3"/>
        <v>N</v>
      </c>
      <c r="N53" s="14">
        <v>0.57999999999999996</v>
      </c>
      <c r="O53" s="13" t="str">
        <f t="shared" si="4"/>
        <v>Y</v>
      </c>
      <c r="P53" s="14">
        <v>0.51333333333333331</v>
      </c>
      <c r="Q53" s="13" t="str">
        <f t="shared" si="5"/>
        <v>N</v>
      </c>
      <c r="R53" s="14">
        <v>0.64</v>
      </c>
      <c r="S53" s="13" t="str">
        <f t="shared" si="6"/>
        <v>Y</v>
      </c>
      <c r="T53" s="14">
        <v>0.5</v>
      </c>
      <c r="U53" s="13" t="str">
        <f t="shared" si="7"/>
        <v>N</v>
      </c>
    </row>
    <row r="54" spans="1:21" ht="15.75" customHeight="1" x14ac:dyDescent="0.25">
      <c r="A54" s="13">
        <v>48</v>
      </c>
      <c r="B54" s="11" t="s">
        <v>177</v>
      </c>
      <c r="C54" s="11" t="s">
        <v>178</v>
      </c>
      <c r="D54" s="22">
        <v>0.68666666666666665</v>
      </c>
      <c r="E54" s="13" t="str">
        <f t="shared" si="0"/>
        <v>Y</v>
      </c>
      <c r="F54" s="14">
        <v>0.66666666666666663</v>
      </c>
      <c r="G54" s="13" t="str">
        <f t="shared" si="1"/>
        <v>Y</v>
      </c>
      <c r="H54" s="14">
        <v>0.72133333333333338</v>
      </c>
      <c r="I54" s="13" t="str">
        <f t="shared" si="8"/>
        <v>Y</v>
      </c>
      <c r="J54" s="14">
        <v>0.74</v>
      </c>
      <c r="K54" s="13" t="str">
        <f t="shared" si="2"/>
        <v>Y</v>
      </c>
      <c r="L54" s="14">
        <v>0.69</v>
      </c>
      <c r="M54" s="13" t="str">
        <f t="shared" si="3"/>
        <v>Y</v>
      </c>
      <c r="N54" s="14">
        <v>0.74</v>
      </c>
      <c r="O54" s="13" t="str">
        <f t="shared" si="4"/>
        <v>Y</v>
      </c>
      <c r="P54" s="14">
        <v>0.6333333333333333</v>
      </c>
      <c r="Q54" s="13" t="str">
        <f t="shared" si="5"/>
        <v>Y</v>
      </c>
      <c r="R54" s="14">
        <v>0.66</v>
      </c>
      <c r="S54" s="13" t="str">
        <f t="shared" si="6"/>
        <v>Y</v>
      </c>
      <c r="T54" s="14">
        <v>0.62</v>
      </c>
      <c r="U54" s="13" t="str">
        <f t="shared" si="7"/>
        <v>Y</v>
      </c>
    </row>
    <row r="55" spans="1:21" ht="15.75" customHeight="1" x14ac:dyDescent="0.25">
      <c r="A55" s="13">
        <v>49</v>
      </c>
      <c r="B55" s="11" t="s">
        <v>179</v>
      </c>
      <c r="C55" s="11" t="s">
        <v>180</v>
      </c>
      <c r="D55" s="22">
        <v>0.71333333333333337</v>
      </c>
      <c r="E55" s="13" t="str">
        <f t="shared" si="0"/>
        <v>Y</v>
      </c>
      <c r="F55" s="14">
        <v>0.69333333333333336</v>
      </c>
      <c r="G55" s="13" t="str">
        <f t="shared" si="1"/>
        <v>Y</v>
      </c>
      <c r="H55" s="14">
        <v>0.75466666666666671</v>
      </c>
      <c r="I55" s="13" t="str">
        <f t="shared" si="8"/>
        <v>Y</v>
      </c>
      <c r="J55" s="14">
        <v>0.81</v>
      </c>
      <c r="K55" s="13" t="str">
        <f t="shared" si="2"/>
        <v>Y</v>
      </c>
      <c r="L55" s="14">
        <v>0.64</v>
      </c>
      <c r="M55" s="13" t="str">
        <f t="shared" si="3"/>
        <v>Y</v>
      </c>
      <c r="N55" s="14">
        <v>0.64</v>
      </c>
      <c r="O55" s="13" t="str">
        <f t="shared" si="4"/>
        <v>Y</v>
      </c>
      <c r="P55" s="14">
        <v>0.64</v>
      </c>
      <c r="Q55" s="13" t="str">
        <f t="shared" si="5"/>
        <v>Y</v>
      </c>
      <c r="R55" s="14">
        <v>0.7</v>
      </c>
      <c r="S55" s="13" t="str">
        <f t="shared" si="6"/>
        <v>Y</v>
      </c>
      <c r="T55" s="14">
        <v>0.78</v>
      </c>
      <c r="U55" s="13" t="str">
        <f t="shared" si="7"/>
        <v>Y</v>
      </c>
    </row>
    <row r="56" spans="1:21" ht="15.75" customHeight="1" x14ac:dyDescent="0.25">
      <c r="A56" s="13">
        <v>50</v>
      </c>
      <c r="B56" s="11" t="s">
        <v>181</v>
      </c>
      <c r="C56" s="11" t="s">
        <v>182</v>
      </c>
      <c r="D56" s="22">
        <v>0.62666666666666671</v>
      </c>
      <c r="E56" s="13" t="str">
        <f t="shared" si="0"/>
        <v>Y</v>
      </c>
      <c r="F56" s="14">
        <v>0.68666666666666665</v>
      </c>
      <c r="G56" s="13" t="str">
        <f t="shared" si="1"/>
        <v>Y</v>
      </c>
      <c r="H56" s="14">
        <v>0.62933333333333341</v>
      </c>
      <c r="I56" s="13" t="str">
        <f t="shared" si="8"/>
        <v>Y</v>
      </c>
      <c r="J56" s="14">
        <v>0.5</v>
      </c>
      <c r="K56" s="13" t="str">
        <f t="shared" si="2"/>
        <v>N</v>
      </c>
      <c r="L56" s="14">
        <v>0.69</v>
      </c>
      <c r="M56" s="13" t="str">
        <f t="shared" si="3"/>
        <v>Y</v>
      </c>
      <c r="N56" s="14">
        <v>0.64</v>
      </c>
      <c r="O56" s="13" t="str">
        <f t="shared" si="4"/>
        <v>Y</v>
      </c>
      <c r="P56" s="14">
        <v>0.6333333333333333</v>
      </c>
      <c r="Q56" s="13" t="str">
        <f t="shared" si="5"/>
        <v>Y</v>
      </c>
      <c r="R56" s="14">
        <v>0.69</v>
      </c>
      <c r="S56" s="13" t="str">
        <f t="shared" si="6"/>
        <v>Y</v>
      </c>
      <c r="T56" s="14">
        <v>0.82</v>
      </c>
      <c r="U56" s="13" t="str">
        <f t="shared" si="7"/>
        <v>Y</v>
      </c>
    </row>
    <row r="57" spans="1:21" ht="15.75" customHeight="1" x14ac:dyDescent="0.25">
      <c r="A57" s="13">
        <v>51</v>
      </c>
      <c r="B57" s="11" t="s">
        <v>183</v>
      </c>
      <c r="C57" s="11" t="s">
        <v>184</v>
      </c>
      <c r="D57" s="22">
        <v>0.7466666666666667</v>
      </c>
      <c r="E57" s="13" t="str">
        <f t="shared" si="0"/>
        <v>Y</v>
      </c>
      <c r="F57" s="14">
        <v>0.67333333333333334</v>
      </c>
      <c r="G57" s="13" t="str">
        <f t="shared" si="1"/>
        <v>Y</v>
      </c>
      <c r="H57" s="14">
        <v>0.70399999999999996</v>
      </c>
      <c r="I57" s="13" t="str">
        <f t="shared" si="8"/>
        <v>Y</v>
      </c>
      <c r="J57" s="14">
        <v>0.45</v>
      </c>
      <c r="K57" s="13" t="str">
        <f t="shared" si="2"/>
        <v>N</v>
      </c>
      <c r="L57" s="14">
        <v>0.63</v>
      </c>
      <c r="M57" s="13" t="str">
        <f t="shared" si="3"/>
        <v>Y</v>
      </c>
      <c r="N57" s="14">
        <v>0.72</v>
      </c>
      <c r="O57" s="13" t="str">
        <f t="shared" si="4"/>
        <v>Y</v>
      </c>
      <c r="P57" s="14">
        <v>0.66</v>
      </c>
      <c r="Q57" s="13" t="str">
        <f t="shared" si="5"/>
        <v>Y</v>
      </c>
      <c r="R57" s="14">
        <v>0.74</v>
      </c>
      <c r="S57" s="13" t="str">
        <f t="shared" si="6"/>
        <v>Y</v>
      </c>
      <c r="T57" s="14">
        <v>0.56000000000000005</v>
      </c>
      <c r="U57" s="13" t="str">
        <f t="shared" si="7"/>
        <v>Y</v>
      </c>
    </row>
    <row r="58" spans="1:21" ht="15.75" customHeight="1" x14ac:dyDescent="0.25">
      <c r="A58" s="13">
        <v>52</v>
      </c>
      <c r="B58" s="11" t="s">
        <v>185</v>
      </c>
      <c r="C58" s="11" t="s">
        <v>186</v>
      </c>
      <c r="D58" s="22">
        <v>0.52666666666666662</v>
      </c>
      <c r="E58" s="13" t="str">
        <f t="shared" si="0"/>
        <v>N</v>
      </c>
      <c r="F58" s="14">
        <v>0.74</v>
      </c>
      <c r="G58" s="13" t="str">
        <f t="shared" si="1"/>
        <v>Y</v>
      </c>
      <c r="H58" s="14">
        <v>0.4893333333333334</v>
      </c>
      <c r="I58" s="13" t="str">
        <f t="shared" si="8"/>
        <v>N</v>
      </c>
      <c r="J58" s="14">
        <v>0.47</v>
      </c>
      <c r="K58" s="13" t="str">
        <f t="shared" si="2"/>
        <v>N</v>
      </c>
      <c r="L58" s="14">
        <v>0.64</v>
      </c>
      <c r="M58" s="13" t="str">
        <f t="shared" si="3"/>
        <v>Y</v>
      </c>
      <c r="N58" s="14">
        <v>0.64</v>
      </c>
      <c r="O58" s="13" t="str">
        <f t="shared" si="4"/>
        <v>Y</v>
      </c>
      <c r="P58" s="14">
        <v>0.54666666666666663</v>
      </c>
      <c r="Q58" s="13" t="str">
        <f t="shared" si="5"/>
        <v>N</v>
      </c>
      <c r="R58" s="14">
        <v>0.59</v>
      </c>
      <c r="S58" s="13" t="str">
        <f t="shared" si="6"/>
        <v>Y</v>
      </c>
      <c r="T58" s="14">
        <v>0.76</v>
      </c>
      <c r="U58" s="13" t="str">
        <f t="shared" si="7"/>
        <v>Y</v>
      </c>
    </row>
    <row r="59" spans="1:21" ht="15.75" customHeight="1" x14ac:dyDescent="0.25">
      <c r="A59" s="13">
        <v>53</v>
      </c>
      <c r="B59" s="11" t="s">
        <v>187</v>
      </c>
      <c r="C59" s="11" t="s">
        <v>188</v>
      </c>
      <c r="D59" s="22">
        <v>0.53333333333333333</v>
      </c>
      <c r="E59" s="13" t="str">
        <f t="shared" si="0"/>
        <v>N</v>
      </c>
      <c r="F59" s="14">
        <v>0.70666666666666667</v>
      </c>
      <c r="G59" s="13" t="str">
        <f t="shared" si="1"/>
        <v>Y</v>
      </c>
      <c r="H59" s="14">
        <v>0.60266666666666668</v>
      </c>
      <c r="I59" s="13" t="str">
        <f t="shared" si="8"/>
        <v>Y</v>
      </c>
      <c r="J59" s="14">
        <v>0.6</v>
      </c>
      <c r="K59" s="13" t="str">
        <f t="shared" si="2"/>
        <v>Y</v>
      </c>
      <c r="L59" s="14">
        <v>0.7</v>
      </c>
      <c r="M59" s="13" t="str">
        <f t="shared" si="3"/>
        <v>Y</v>
      </c>
      <c r="N59" s="14">
        <v>0.66</v>
      </c>
      <c r="O59" s="13" t="str">
        <f t="shared" si="4"/>
        <v>Y</v>
      </c>
      <c r="P59" s="14">
        <v>0.54666666666666663</v>
      </c>
      <c r="Q59" s="13" t="str">
        <f t="shared" si="5"/>
        <v>N</v>
      </c>
      <c r="R59" s="14">
        <v>0.63</v>
      </c>
      <c r="S59" s="13" t="str">
        <f t="shared" si="6"/>
        <v>Y</v>
      </c>
      <c r="T59" s="14">
        <v>0.68</v>
      </c>
      <c r="U59" s="13" t="str">
        <f t="shared" si="7"/>
        <v>Y</v>
      </c>
    </row>
    <row r="60" spans="1:21" ht="15.75" customHeight="1" x14ac:dyDescent="0.25">
      <c r="A60" s="13">
        <v>54</v>
      </c>
      <c r="B60" s="11" t="s">
        <v>189</v>
      </c>
      <c r="C60" s="11" t="s">
        <v>190</v>
      </c>
      <c r="D60" s="22">
        <v>0.57999999999999996</v>
      </c>
      <c r="E60" s="13" t="str">
        <f t="shared" si="0"/>
        <v>Y</v>
      </c>
      <c r="F60" s="14">
        <v>0.6</v>
      </c>
      <c r="G60" s="13" t="str">
        <f t="shared" si="1"/>
        <v>Y</v>
      </c>
      <c r="H60" s="14">
        <v>0.53866666666666674</v>
      </c>
      <c r="I60" s="13" t="str">
        <f t="shared" si="8"/>
        <v>N</v>
      </c>
      <c r="J60" s="14">
        <v>0.45</v>
      </c>
      <c r="K60" s="13" t="str">
        <f t="shared" si="2"/>
        <v>N</v>
      </c>
      <c r="L60" s="14">
        <v>0.56999999999999995</v>
      </c>
      <c r="M60" s="13" t="str">
        <f t="shared" si="3"/>
        <v>Y</v>
      </c>
      <c r="N60" s="14">
        <v>0.56000000000000005</v>
      </c>
      <c r="O60" s="13" t="str">
        <f t="shared" si="4"/>
        <v>Y</v>
      </c>
      <c r="P60" s="14">
        <v>0.56699999999999995</v>
      </c>
      <c r="Q60" s="13" t="str">
        <f t="shared" si="5"/>
        <v>Y</v>
      </c>
      <c r="R60" s="14">
        <v>0.54</v>
      </c>
      <c r="S60" s="13" t="str">
        <f t="shared" si="6"/>
        <v>N</v>
      </c>
      <c r="T60" s="14">
        <v>0.56000000000000005</v>
      </c>
      <c r="U60" s="13" t="str">
        <f t="shared" si="7"/>
        <v>Y</v>
      </c>
    </row>
    <row r="61" spans="1:21" ht="15.75" customHeight="1" x14ac:dyDescent="0.25">
      <c r="A61" s="13">
        <v>55</v>
      </c>
      <c r="B61" s="11" t="s">
        <v>191</v>
      </c>
      <c r="C61" s="11" t="s">
        <v>192</v>
      </c>
      <c r="D61" s="22">
        <v>0.54</v>
      </c>
      <c r="E61" s="13" t="str">
        <f t="shared" si="0"/>
        <v>N</v>
      </c>
      <c r="F61" s="14">
        <v>0.70666666666666667</v>
      </c>
      <c r="G61" s="13" t="str">
        <f t="shared" si="1"/>
        <v>Y</v>
      </c>
      <c r="H61" s="14">
        <v>0.58933333333333338</v>
      </c>
      <c r="I61" s="13" t="str">
        <f t="shared" si="8"/>
        <v>Y</v>
      </c>
      <c r="J61" s="14">
        <v>0.53</v>
      </c>
      <c r="K61" s="13" t="str">
        <f t="shared" si="2"/>
        <v>N</v>
      </c>
      <c r="L61" s="14">
        <v>0.56000000000000005</v>
      </c>
      <c r="M61" s="13" t="str">
        <f t="shared" si="3"/>
        <v>Y</v>
      </c>
      <c r="N61" s="14">
        <v>0.6</v>
      </c>
      <c r="O61" s="13" t="str">
        <f t="shared" si="4"/>
        <v>Y</v>
      </c>
      <c r="P61" s="14">
        <v>0.61333333333333329</v>
      </c>
      <c r="Q61" s="13" t="str">
        <f t="shared" si="5"/>
        <v>Y</v>
      </c>
      <c r="R61" s="14">
        <v>0.57999999999999996</v>
      </c>
      <c r="S61" s="13" t="str">
        <f t="shared" si="6"/>
        <v>Y</v>
      </c>
      <c r="T61" s="14">
        <v>0.7</v>
      </c>
      <c r="U61" s="13" t="str">
        <f t="shared" si="7"/>
        <v>Y</v>
      </c>
    </row>
    <row r="62" spans="1:21" ht="15.75" customHeight="1" x14ac:dyDescent="0.25">
      <c r="A62" s="13">
        <v>56</v>
      </c>
      <c r="B62" s="11" t="s">
        <v>193</v>
      </c>
      <c r="C62" s="11" t="s">
        <v>194</v>
      </c>
      <c r="D62" s="22">
        <v>0.66666666666666663</v>
      </c>
      <c r="E62" s="13" t="str">
        <f t="shared" si="0"/>
        <v>Y</v>
      </c>
      <c r="F62" s="14">
        <v>0.68</v>
      </c>
      <c r="G62" s="13" t="str">
        <f t="shared" si="1"/>
        <v>Y</v>
      </c>
      <c r="H62" s="14">
        <v>0.70533333333333337</v>
      </c>
      <c r="I62" s="13" t="str">
        <f t="shared" si="8"/>
        <v>Y</v>
      </c>
      <c r="J62" s="14">
        <v>0.66</v>
      </c>
      <c r="K62" s="13" t="str">
        <f t="shared" si="2"/>
        <v>Y</v>
      </c>
      <c r="L62" s="14">
        <v>0.64</v>
      </c>
      <c r="M62" s="13" t="str">
        <f t="shared" si="3"/>
        <v>Y</v>
      </c>
      <c r="N62" s="14">
        <v>0.6</v>
      </c>
      <c r="O62" s="13" t="str">
        <f t="shared" si="4"/>
        <v>Y</v>
      </c>
      <c r="P62" s="14">
        <v>0.60666666666666669</v>
      </c>
      <c r="Q62" s="13" t="str">
        <f t="shared" si="5"/>
        <v>Y</v>
      </c>
      <c r="R62" s="14">
        <v>0.72</v>
      </c>
      <c r="S62" s="13" t="str">
        <f t="shared" si="6"/>
        <v>Y</v>
      </c>
      <c r="T62" s="14">
        <v>0.62</v>
      </c>
      <c r="U62" s="13" t="str">
        <f t="shared" si="7"/>
        <v>Y</v>
      </c>
    </row>
    <row r="63" spans="1:21" ht="15.75" customHeight="1" x14ac:dyDescent="0.25">
      <c r="A63" s="13">
        <v>57</v>
      </c>
      <c r="B63" s="11" t="s">
        <v>195</v>
      </c>
      <c r="C63" s="11" t="s">
        <v>196</v>
      </c>
      <c r="D63" s="22">
        <v>0.54700000000000004</v>
      </c>
      <c r="E63" s="13" t="str">
        <f t="shared" si="0"/>
        <v>N</v>
      </c>
      <c r="F63" s="14">
        <v>0.62666666666666671</v>
      </c>
      <c r="G63" s="13" t="str">
        <f t="shared" si="1"/>
        <v>Y</v>
      </c>
      <c r="H63" s="14">
        <v>0.62666666666666671</v>
      </c>
      <c r="I63" s="13" t="str">
        <f t="shared" si="8"/>
        <v>Y</v>
      </c>
      <c r="J63" s="14">
        <v>0.68</v>
      </c>
      <c r="K63" s="13" t="str">
        <f t="shared" si="2"/>
        <v>Y</v>
      </c>
      <c r="L63" s="14">
        <v>0.57999999999999996</v>
      </c>
      <c r="M63" s="13" t="str">
        <f t="shared" si="3"/>
        <v>Y</v>
      </c>
      <c r="N63" s="14">
        <v>0.6</v>
      </c>
      <c r="O63" s="13" t="str">
        <f t="shared" si="4"/>
        <v>Y</v>
      </c>
      <c r="P63" s="14">
        <v>0.58666666666666667</v>
      </c>
      <c r="Q63" s="13" t="str">
        <f t="shared" si="5"/>
        <v>Y</v>
      </c>
      <c r="R63" s="14">
        <v>0.65</v>
      </c>
      <c r="S63" s="13" t="str">
        <f t="shared" si="6"/>
        <v>Y</v>
      </c>
      <c r="T63" s="14">
        <v>0.7</v>
      </c>
      <c r="U63" s="13" t="str">
        <f t="shared" si="7"/>
        <v>Y</v>
      </c>
    </row>
    <row r="64" spans="1:21" ht="15.75" customHeight="1" x14ac:dyDescent="0.25">
      <c r="A64" s="13">
        <v>58</v>
      </c>
      <c r="B64" s="11" t="s">
        <v>197</v>
      </c>
      <c r="C64" s="11" t="s">
        <v>198</v>
      </c>
      <c r="D64" s="22">
        <v>0.65333333333333332</v>
      </c>
      <c r="E64" s="13" t="str">
        <f t="shared" si="0"/>
        <v>Y</v>
      </c>
      <c r="F64" s="14">
        <v>0.61333333333333329</v>
      </c>
      <c r="G64" s="13" t="str">
        <f t="shared" si="1"/>
        <v>Y</v>
      </c>
      <c r="H64" s="14">
        <v>0.54700000000000004</v>
      </c>
      <c r="I64" s="13" t="str">
        <f t="shared" si="8"/>
        <v>N</v>
      </c>
      <c r="J64" s="14">
        <v>0.61</v>
      </c>
      <c r="K64" s="13" t="str">
        <f t="shared" si="2"/>
        <v>Y</v>
      </c>
      <c r="L64" s="14">
        <v>0.68</v>
      </c>
      <c r="M64" s="13" t="str">
        <f t="shared" si="3"/>
        <v>Y</v>
      </c>
      <c r="N64" s="14">
        <v>0.64</v>
      </c>
      <c r="O64" s="13" t="str">
        <f t="shared" si="4"/>
        <v>Y</v>
      </c>
      <c r="P64" s="14">
        <v>0.54</v>
      </c>
      <c r="Q64" s="13" t="str">
        <f t="shared" si="5"/>
        <v>N</v>
      </c>
      <c r="R64" s="14">
        <v>0.64</v>
      </c>
      <c r="S64" s="13" t="str">
        <f t="shared" si="6"/>
        <v>Y</v>
      </c>
      <c r="T64" s="14">
        <v>0.64</v>
      </c>
      <c r="U64" s="13" t="str">
        <f t="shared" si="7"/>
        <v>Y</v>
      </c>
    </row>
    <row r="65" spans="1:21" ht="15.75" customHeight="1" x14ac:dyDescent="0.25">
      <c r="A65" s="13">
        <v>59</v>
      </c>
      <c r="B65" s="11" t="s">
        <v>199</v>
      </c>
      <c r="C65" s="11" t="s">
        <v>200</v>
      </c>
      <c r="D65" s="22">
        <v>0.57333333333333336</v>
      </c>
      <c r="E65" s="13" t="str">
        <f t="shared" si="0"/>
        <v>Y</v>
      </c>
      <c r="F65" s="14">
        <v>0.66666666666666663</v>
      </c>
      <c r="G65" s="13" t="str">
        <f t="shared" si="1"/>
        <v>Y</v>
      </c>
      <c r="H65" s="14">
        <v>0.59333333333333338</v>
      </c>
      <c r="I65" s="13" t="str">
        <f t="shared" si="8"/>
        <v>Y</v>
      </c>
      <c r="J65" s="14">
        <v>0.6</v>
      </c>
      <c r="K65" s="13" t="str">
        <f t="shared" si="2"/>
        <v>Y</v>
      </c>
      <c r="L65" s="14">
        <v>0.6</v>
      </c>
      <c r="M65" s="13" t="str">
        <f t="shared" si="3"/>
        <v>Y</v>
      </c>
      <c r="N65" s="14">
        <v>0.56000000000000005</v>
      </c>
      <c r="O65" s="13" t="str">
        <f t="shared" si="4"/>
        <v>Y</v>
      </c>
      <c r="P65" s="14">
        <v>0.55333333333333334</v>
      </c>
      <c r="Q65" s="13" t="str">
        <f t="shared" si="5"/>
        <v>Y</v>
      </c>
      <c r="R65" s="14">
        <v>0.61</v>
      </c>
      <c r="S65" s="13" t="str">
        <f t="shared" si="6"/>
        <v>Y</v>
      </c>
      <c r="T65" s="14">
        <v>0.76</v>
      </c>
      <c r="U65" s="13" t="str">
        <f t="shared" si="7"/>
        <v>Y</v>
      </c>
    </row>
    <row r="66" spans="1:21" ht="15.75" customHeight="1" x14ac:dyDescent="0.25">
      <c r="A66" s="13">
        <v>60</v>
      </c>
      <c r="B66" s="11" t="s">
        <v>201</v>
      </c>
      <c r="C66" s="11" t="s">
        <v>202</v>
      </c>
      <c r="D66" s="22">
        <v>0.7</v>
      </c>
      <c r="E66" s="13" t="str">
        <f t="shared" si="0"/>
        <v>Y</v>
      </c>
      <c r="F66" s="14">
        <v>0.73333333333333328</v>
      </c>
      <c r="G66" s="13" t="str">
        <f t="shared" si="1"/>
        <v>Y</v>
      </c>
      <c r="H66" s="14">
        <v>0.65466666666666673</v>
      </c>
      <c r="I66" s="13" t="str">
        <f t="shared" si="8"/>
        <v>Y</v>
      </c>
      <c r="J66" s="14">
        <v>0.62</v>
      </c>
      <c r="K66" s="13" t="str">
        <f t="shared" si="2"/>
        <v>Y</v>
      </c>
      <c r="L66" s="14">
        <v>0.71</v>
      </c>
      <c r="M66" s="13" t="str">
        <f t="shared" si="3"/>
        <v>Y</v>
      </c>
      <c r="N66" s="14">
        <v>0.66</v>
      </c>
      <c r="O66" s="13" t="str">
        <f t="shared" si="4"/>
        <v>Y</v>
      </c>
      <c r="P66" s="14">
        <v>0.60666666666666669</v>
      </c>
      <c r="Q66" s="13" t="str">
        <f t="shared" si="5"/>
        <v>Y</v>
      </c>
      <c r="R66" s="14">
        <v>0.67</v>
      </c>
      <c r="S66" s="13" t="str">
        <f t="shared" si="6"/>
        <v>Y</v>
      </c>
      <c r="T66" s="14">
        <v>0.66</v>
      </c>
      <c r="U66" s="13" t="str">
        <f t="shared" si="7"/>
        <v>Y</v>
      </c>
    </row>
    <row r="67" spans="1:21" ht="15.75" customHeight="1" x14ac:dyDescent="0.25">
      <c r="A67" s="13">
        <v>61</v>
      </c>
      <c r="B67" s="11" t="s">
        <v>203</v>
      </c>
      <c r="C67" s="11" t="s">
        <v>204</v>
      </c>
      <c r="D67" s="22">
        <v>0.69333333333333336</v>
      </c>
      <c r="E67" s="13" t="str">
        <f t="shared" si="0"/>
        <v>Y</v>
      </c>
      <c r="F67" s="14">
        <v>0.70666666666666667</v>
      </c>
      <c r="G67" s="13" t="str">
        <f t="shared" si="1"/>
        <v>Y</v>
      </c>
      <c r="H67" s="14">
        <v>0.56000000000000005</v>
      </c>
      <c r="I67" s="13" t="str">
        <f t="shared" si="8"/>
        <v>Y</v>
      </c>
      <c r="J67" s="14">
        <v>0.6</v>
      </c>
      <c r="K67" s="13" t="str">
        <f t="shared" si="2"/>
        <v>Y</v>
      </c>
      <c r="L67" s="14">
        <v>0.63</v>
      </c>
      <c r="M67" s="13" t="str">
        <f t="shared" si="3"/>
        <v>Y</v>
      </c>
      <c r="N67" s="14">
        <v>0.68</v>
      </c>
      <c r="O67" s="13" t="str">
        <f t="shared" si="4"/>
        <v>Y</v>
      </c>
      <c r="P67" s="14">
        <v>0.58666666666666667</v>
      </c>
      <c r="Q67" s="13" t="str">
        <f t="shared" si="5"/>
        <v>Y</v>
      </c>
      <c r="R67" s="14">
        <v>0.59</v>
      </c>
      <c r="S67" s="13" t="str">
        <f t="shared" si="6"/>
        <v>Y</v>
      </c>
      <c r="T67" s="14">
        <v>0.6</v>
      </c>
      <c r="U67" s="13" t="str">
        <f t="shared" si="7"/>
        <v>Y</v>
      </c>
    </row>
    <row r="68" spans="1:21" ht="15.75" customHeight="1" x14ac:dyDescent="0.25">
      <c r="A68" s="13">
        <v>62</v>
      </c>
      <c r="B68" s="11" t="s">
        <v>205</v>
      </c>
      <c r="C68" s="11" t="s">
        <v>206</v>
      </c>
      <c r="D68" s="22">
        <v>0.74</v>
      </c>
      <c r="E68" s="13" t="str">
        <f t="shared" si="0"/>
        <v>Y</v>
      </c>
      <c r="F68" s="14">
        <v>0.79333333333333333</v>
      </c>
      <c r="G68" s="13" t="str">
        <f t="shared" si="1"/>
        <v>Y</v>
      </c>
      <c r="H68" s="14">
        <v>0.71733333333333327</v>
      </c>
      <c r="I68" s="13" t="str">
        <f t="shared" si="8"/>
        <v>Y</v>
      </c>
      <c r="J68" s="14">
        <v>0.59</v>
      </c>
      <c r="K68" s="13" t="str">
        <f t="shared" si="2"/>
        <v>Y</v>
      </c>
      <c r="L68" s="14">
        <v>0.71</v>
      </c>
      <c r="M68" s="13" t="str">
        <f t="shared" si="3"/>
        <v>Y</v>
      </c>
      <c r="N68" s="14">
        <v>0.66</v>
      </c>
      <c r="O68" s="13" t="str">
        <f t="shared" si="4"/>
        <v>Y</v>
      </c>
      <c r="P68" s="14">
        <v>0.64</v>
      </c>
      <c r="Q68" s="13" t="str">
        <f t="shared" si="5"/>
        <v>Y</v>
      </c>
      <c r="R68" s="14">
        <v>0.57999999999999996</v>
      </c>
      <c r="S68" s="13" t="str">
        <f t="shared" si="6"/>
        <v>Y</v>
      </c>
      <c r="T68" s="14">
        <v>0.76</v>
      </c>
      <c r="U68" s="13" t="str">
        <f t="shared" si="7"/>
        <v>Y</v>
      </c>
    </row>
    <row r="69" spans="1:21" ht="15.75" customHeight="1" x14ac:dyDescent="0.25">
      <c r="A69" s="13">
        <v>63</v>
      </c>
      <c r="B69" s="11" t="s">
        <v>207</v>
      </c>
      <c r="C69" s="11" t="s">
        <v>208</v>
      </c>
      <c r="D69" s="22">
        <v>0.55333333333333334</v>
      </c>
      <c r="E69" s="13" t="str">
        <f t="shared" si="0"/>
        <v>Y</v>
      </c>
      <c r="F69" s="14">
        <v>0.70666666666666667</v>
      </c>
      <c r="G69" s="13" t="str">
        <f t="shared" si="1"/>
        <v>Y</v>
      </c>
      <c r="H69" s="14">
        <v>0.58133333333333337</v>
      </c>
      <c r="I69" s="13" t="str">
        <f t="shared" si="8"/>
        <v>Y</v>
      </c>
      <c r="J69" s="14">
        <v>0.56999999999999995</v>
      </c>
      <c r="K69" s="13" t="str">
        <f t="shared" si="2"/>
        <v>Y</v>
      </c>
      <c r="L69" s="14">
        <v>0.63</v>
      </c>
      <c r="M69" s="13" t="str">
        <f t="shared" si="3"/>
        <v>Y</v>
      </c>
      <c r="N69" s="14">
        <v>0.66</v>
      </c>
      <c r="O69" s="13" t="str">
        <f t="shared" si="4"/>
        <v>Y</v>
      </c>
      <c r="P69" s="14">
        <v>0.60666666666666669</v>
      </c>
      <c r="Q69" s="13" t="str">
        <f t="shared" si="5"/>
        <v>Y</v>
      </c>
      <c r="R69" s="14">
        <v>0.61</v>
      </c>
      <c r="S69" s="13" t="str">
        <f t="shared" si="6"/>
        <v>Y</v>
      </c>
      <c r="T69" s="14">
        <v>0.64</v>
      </c>
      <c r="U69" s="13" t="str">
        <f t="shared" si="7"/>
        <v>Y</v>
      </c>
    </row>
    <row r="70" spans="1:21" ht="15.75" customHeight="1" x14ac:dyDescent="0.25">
      <c r="A70" s="13">
        <v>64</v>
      </c>
      <c r="B70" s="11" t="s">
        <v>209</v>
      </c>
      <c r="C70" s="11" t="s">
        <v>210</v>
      </c>
      <c r="D70" s="22">
        <v>0.52666666666666662</v>
      </c>
      <c r="E70" s="13" t="str">
        <f t="shared" si="0"/>
        <v>N</v>
      </c>
      <c r="F70" s="14">
        <v>0.66666666666666663</v>
      </c>
      <c r="G70" s="13" t="str">
        <f t="shared" si="1"/>
        <v>Y</v>
      </c>
      <c r="H70" s="14">
        <v>0.53066666666666662</v>
      </c>
      <c r="I70" s="13" t="str">
        <f t="shared" si="8"/>
        <v>N</v>
      </c>
      <c r="J70" s="14">
        <v>0.48</v>
      </c>
      <c r="K70" s="13" t="str">
        <f t="shared" si="2"/>
        <v>N</v>
      </c>
      <c r="L70" s="14">
        <v>0.69</v>
      </c>
      <c r="M70" s="13" t="str">
        <f t="shared" si="3"/>
        <v>Y</v>
      </c>
      <c r="N70" s="14">
        <v>0.54</v>
      </c>
      <c r="O70" s="13" t="str">
        <f t="shared" si="4"/>
        <v>N</v>
      </c>
      <c r="P70" s="14">
        <v>0.57333333333333336</v>
      </c>
      <c r="Q70" s="13" t="str">
        <f t="shared" si="5"/>
        <v>Y</v>
      </c>
      <c r="R70" s="14">
        <v>0.63</v>
      </c>
      <c r="S70" s="13" t="str">
        <f t="shared" si="6"/>
        <v>Y</v>
      </c>
      <c r="T70" s="14">
        <v>0.57999999999999996</v>
      </c>
      <c r="U70" s="13" t="str">
        <f t="shared" si="7"/>
        <v>Y</v>
      </c>
    </row>
    <row r="71" spans="1:21" ht="15.75" customHeight="1" x14ac:dyDescent="0.25">
      <c r="A71" s="13">
        <v>65</v>
      </c>
      <c r="B71" s="11" t="s">
        <v>211</v>
      </c>
      <c r="C71" s="11" t="s">
        <v>212</v>
      </c>
      <c r="D71" s="22">
        <v>0.66</v>
      </c>
      <c r="E71" s="13" t="str">
        <f t="shared" si="0"/>
        <v>Y</v>
      </c>
      <c r="F71" s="14">
        <v>0.78</v>
      </c>
      <c r="G71" s="13" t="str">
        <f t="shared" si="1"/>
        <v>Y</v>
      </c>
      <c r="H71" s="14">
        <v>0.55600000000000005</v>
      </c>
      <c r="I71" s="13" t="str">
        <f t="shared" si="8"/>
        <v>Y</v>
      </c>
      <c r="J71" s="14">
        <v>0.67</v>
      </c>
      <c r="K71" s="13" t="str">
        <f t="shared" si="2"/>
        <v>Y</v>
      </c>
      <c r="L71" s="14">
        <v>0.72</v>
      </c>
      <c r="M71" s="13" t="str">
        <f t="shared" si="3"/>
        <v>Y</v>
      </c>
      <c r="N71" s="14">
        <v>0.62</v>
      </c>
      <c r="O71" s="13" t="str">
        <f t="shared" si="4"/>
        <v>Y</v>
      </c>
      <c r="P71" s="14">
        <v>0.6</v>
      </c>
      <c r="Q71" s="13" t="str">
        <f t="shared" si="5"/>
        <v>Y</v>
      </c>
      <c r="R71" s="14">
        <v>0.56999999999999995</v>
      </c>
      <c r="S71" s="13" t="str">
        <f t="shared" si="6"/>
        <v>Y</v>
      </c>
      <c r="T71" s="14">
        <v>0.68</v>
      </c>
      <c r="U71" s="13" t="str">
        <f t="shared" si="7"/>
        <v>Y</v>
      </c>
    </row>
    <row r="72" spans="1:21" ht="15.75" customHeight="1" x14ac:dyDescent="0.25">
      <c r="A72" s="13">
        <v>66</v>
      </c>
      <c r="B72" s="11" t="s">
        <v>213</v>
      </c>
      <c r="C72" s="11" t="s">
        <v>214</v>
      </c>
      <c r="D72" s="22">
        <v>0.56666666666666665</v>
      </c>
      <c r="E72" s="13" t="str">
        <f t="shared" si="0"/>
        <v>Y</v>
      </c>
      <c r="F72" s="14">
        <v>0.53300000000000003</v>
      </c>
      <c r="G72" s="13" t="str">
        <f t="shared" si="1"/>
        <v>N</v>
      </c>
      <c r="H72" s="14">
        <v>0.52900000000000003</v>
      </c>
      <c r="I72" s="13" t="str">
        <f t="shared" si="8"/>
        <v>N</v>
      </c>
      <c r="J72" s="14">
        <v>0.45</v>
      </c>
      <c r="K72" s="13" t="str">
        <f t="shared" si="2"/>
        <v>N</v>
      </c>
      <c r="L72" s="14">
        <v>0.7</v>
      </c>
      <c r="M72" s="13" t="str">
        <f t="shared" si="3"/>
        <v>Y</v>
      </c>
      <c r="N72" s="14">
        <v>0.54</v>
      </c>
      <c r="O72" s="13" t="str">
        <f t="shared" si="4"/>
        <v>N</v>
      </c>
      <c r="P72" s="14">
        <v>0.5</v>
      </c>
      <c r="Q72" s="13" t="str">
        <f t="shared" si="5"/>
        <v>N</v>
      </c>
      <c r="R72" s="14">
        <v>0.6</v>
      </c>
      <c r="S72" s="13" t="str">
        <f t="shared" si="6"/>
        <v>Y</v>
      </c>
      <c r="T72" s="14">
        <v>0.82</v>
      </c>
      <c r="U72" s="13" t="str">
        <f t="shared" si="7"/>
        <v>Y</v>
      </c>
    </row>
    <row r="73" spans="1:21" ht="15.75" customHeight="1" x14ac:dyDescent="0.25">
      <c r="A73" s="13">
        <v>67</v>
      </c>
      <c r="B73" s="11" t="s">
        <v>215</v>
      </c>
      <c r="C73" s="11" t="s">
        <v>216</v>
      </c>
      <c r="D73" s="22">
        <v>0.68666666666666665</v>
      </c>
      <c r="E73" s="13" t="str">
        <f t="shared" si="0"/>
        <v>Y</v>
      </c>
      <c r="F73" s="14">
        <v>0.69333333333333336</v>
      </c>
      <c r="G73" s="13" t="str">
        <f t="shared" si="1"/>
        <v>Y</v>
      </c>
      <c r="H73" s="14">
        <v>0.6333333333333333</v>
      </c>
      <c r="I73" s="13" t="str">
        <f t="shared" si="8"/>
        <v>Y</v>
      </c>
      <c r="J73" s="14">
        <v>0.88</v>
      </c>
      <c r="K73" s="13" t="str">
        <f t="shared" si="2"/>
        <v>Y</v>
      </c>
      <c r="L73" s="14">
        <v>0.71</v>
      </c>
      <c r="M73" s="13" t="str">
        <f t="shared" si="3"/>
        <v>Y</v>
      </c>
      <c r="N73" s="14">
        <v>0.64</v>
      </c>
      <c r="O73" s="13" t="str">
        <f t="shared" si="4"/>
        <v>Y</v>
      </c>
      <c r="P73" s="14">
        <v>0.62</v>
      </c>
      <c r="Q73" s="13" t="str">
        <f t="shared" si="5"/>
        <v>Y</v>
      </c>
      <c r="R73" s="14">
        <v>0.63</v>
      </c>
      <c r="S73" s="13" t="str">
        <f t="shared" si="6"/>
        <v>Y</v>
      </c>
      <c r="T73" s="14">
        <v>0.68</v>
      </c>
      <c r="U73" s="13" t="str">
        <f t="shared" si="7"/>
        <v>Y</v>
      </c>
    </row>
    <row r="74" spans="1:21" ht="15.75" customHeight="1" x14ac:dyDescent="0.25">
      <c r="A74" s="13">
        <v>68</v>
      </c>
      <c r="B74" s="11" t="s">
        <v>217</v>
      </c>
      <c r="C74" s="11" t="s">
        <v>218</v>
      </c>
      <c r="D74" s="22">
        <v>0.6</v>
      </c>
      <c r="E74" s="13" t="str">
        <f t="shared" si="0"/>
        <v>Y</v>
      </c>
      <c r="F74" s="14">
        <v>0.7466666666666667</v>
      </c>
      <c r="G74" s="13" t="str">
        <f t="shared" si="1"/>
        <v>Y</v>
      </c>
      <c r="H74" s="14">
        <v>0.59600000000000009</v>
      </c>
      <c r="I74" s="13" t="str">
        <f t="shared" si="8"/>
        <v>Y</v>
      </c>
      <c r="J74" s="14">
        <v>0.5</v>
      </c>
      <c r="K74" s="13" t="str">
        <f t="shared" si="2"/>
        <v>N</v>
      </c>
      <c r="L74" s="14">
        <v>0.63</v>
      </c>
      <c r="M74" s="13" t="str">
        <f t="shared" si="3"/>
        <v>Y</v>
      </c>
      <c r="N74" s="14">
        <v>0.62</v>
      </c>
      <c r="O74" s="13" t="str">
        <f t="shared" si="4"/>
        <v>Y</v>
      </c>
      <c r="P74" s="14">
        <v>0.62666666666666671</v>
      </c>
      <c r="Q74" s="13" t="str">
        <f t="shared" si="5"/>
        <v>Y</v>
      </c>
      <c r="R74" s="14">
        <v>0.6</v>
      </c>
      <c r="S74" s="13" t="str">
        <f t="shared" si="6"/>
        <v>Y</v>
      </c>
      <c r="T74" s="14">
        <v>0.86</v>
      </c>
      <c r="U74" s="13" t="str">
        <f t="shared" si="7"/>
        <v>Y</v>
      </c>
    </row>
    <row r="75" spans="1:21" ht="15.75" customHeight="1" x14ac:dyDescent="0.25">
      <c r="A75" s="13">
        <v>69</v>
      </c>
      <c r="B75" s="11" t="s">
        <v>219</v>
      </c>
      <c r="C75" s="11" t="s">
        <v>220</v>
      </c>
      <c r="D75" s="22">
        <v>0.76666666666666672</v>
      </c>
      <c r="E75" s="13" t="str">
        <f t="shared" si="0"/>
        <v>Y</v>
      </c>
      <c r="F75" s="14">
        <v>0.7</v>
      </c>
      <c r="G75" s="13" t="str">
        <f t="shared" si="1"/>
        <v>Y</v>
      </c>
      <c r="H75" s="14">
        <v>0.66933333333333334</v>
      </c>
      <c r="I75" s="13" t="str">
        <f t="shared" si="8"/>
        <v>Y</v>
      </c>
      <c r="J75" s="14">
        <v>0.59</v>
      </c>
      <c r="K75" s="13" t="str">
        <f t="shared" si="2"/>
        <v>Y</v>
      </c>
      <c r="L75" s="14">
        <v>0.66</v>
      </c>
      <c r="M75" s="13" t="str">
        <f t="shared" si="3"/>
        <v>Y</v>
      </c>
      <c r="N75" s="14">
        <v>0.6</v>
      </c>
      <c r="O75" s="13" t="str">
        <f t="shared" si="4"/>
        <v>Y</v>
      </c>
      <c r="P75" s="14">
        <v>0.57333333333333336</v>
      </c>
      <c r="Q75" s="13" t="str">
        <f t="shared" si="5"/>
        <v>Y</v>
      </c>
      <c r="R75" s="14">
        <v>0.64</v>
      </c>
      <c r="S75" s="13" t="str">
        <f t="shared" si="6"/>
        <v>Y</v>
      </c>
      <c r="T75" s="14">
        <v>0.66</v>
      </c>
      <c r="U75" s="13" t="str">
        <f t="shared" si="7"/>
        <v>Y</v>
      </c>
    </row>
    <row r="76" spans="1:21" ht="15.75" customHeight="1" x14ac:dyDescent="0.25">
      <c r="A76" s="13">
        <v>70</v>
      </c>
      <c r="B76" s="11" t="s">
        <v>221</v>
      </c>
      <c r="C76" s="11" t="s">
        <v>222</v>
      </c>
      <c r="D76" s="22">
        <v>0.6333333333333333</v>
      </c>
      <c r="E76" s="13" t="str">
        <f t="shared" si="0"/>
        <v>Y</v>
      </c>
      <c r="F76" s="14">
        <v>0.68666666666666665</v>
      </c>
      <c r="G76" s="13" t="str">
        <f t="shared" si="1"/>
        <v>Y</v>
      </c>
      <c r="H76" s="14">
        <v>0.53466666666666673</v>
      </c>
      <c r="I76" s="13" t="str">
        <f t="shared" si="8"/>
        <v>N</v>
      </c>
      <c r="J76" s="14">
        <v>0.53</v>
      </c>
      <c r="K76" s="13" t="str">
        <f t="shared" si="2"/>
        <v>N</v>
      </c>
      <c r="L76" s="14">
        <v>0.75</v>
      </c>
      <c r="M76" s="13" t="str">
        <f t="shared" si="3"/>
        <v>Y</v>
      </c>
      <c r="N76" s="14">
        <v>0.62</v>
      </c>
      <c r="O76" s="13" t="str">
        <f t="shared" si="4"/>
        <v>Y</v>
      </c>
      <c r="P76" s="14">
        <v>0.60666666666666669</v>
      </c>
      <c r="Q76" s="13" t="str">
        <f t="shared" si="5"/>
        <v>Y</v>
      </c>
      <c r="R76" s="14">
        <v>0.72</v>
      </c>
      <c r="S76" s="13" t="str">
        <f t="shared" si="6"/>
        <v>Y</v>
      </c>
      <c r="T76" s="14">
        <v>0.54</v>
      </c>
      <c r="U76" s="13" t="str">
        <f t="shared" si="7"/>
        <v>N</v>
      </c>
    </row>
    <row r="77" spans="1:21" ht="15.75" customHeight="1" x14ac:dyDescent="0.25">
      <c r="A77" s="13">
        <v>71</v>
      </c>
      <c r="B77" s="11" t="s">
        <v>223</v>
      </c>
      <c r="C77" s="11" t="s">
        <v>224</v>
      </c>
      <c r="D77" s="22">
        <v>0.56699999999999995</v>
      </c>
      <c r="E77" s="13" t="str">
        <f t="shared" si="0"/>
        <v>Y</v>
      </c>
      <c r="F77" s="14">
        <v>0.53300000000000003</v>
      </c>
      <c r="G77" s="13" t="str">
        <f t="shared" si="1"/>
        <v>N</v>
      </c>
      <c r="H77" s="14">
        <v>0.45333333333333331</v>
      </c>
      <c r="I77" s="13" t="str">
        <f t="shared" si="8"/>
        <v>N</v>
      </c>
      <c r="J77" s="14">
        <v>0.48</v>
      </c>
      <c r="K77" s="13" t="str">
        <f t="shared" si="2"/>
        <v>N</v>
      </c>
      <c r="L77" s="14">
        <v>0.53</v>
      </c>
      <c r="M77" s="13" t="str">
        <f t="shared" si="3"/>
        <v>N</v>
      </c>
      <c r="N77" s="14">
        <v>0.6</v>
      </c>
      <c r="O77" s="13" t="str">
        <f t="shared" si="4"/>
        <v>Y</v>
      </c>
      <c r="P77" s="14">
        <v>0.53333333333333333</v>
      </c>
      <c r="Q77" s="13" t="str">
        <f t="shared" si="5"/>
        <v>N</v>
      </c>
      <c r="R77" s="14">
        <v>0.5</v>
      </c>
      <c r="S77" s="13" t="str">
        <f t="shared" si="6"/>
        <v>N</v>
      </c>
      <c r="T77" s="14">
        <v>0.57999999999999996</v>
      </c>
      <c r="U77" s="13" t="str">
        <f t="shared" si="7"/>
        <v>Y</v>
      </c>
    </row>
    <row r="78" spans="1:21" ht="15.75" customHeight="1" x14ac:dyDescent="0.25">
      <c r="A78" s="13">
        <v>72</v>
      </c>
      <c r="B78" s="11" t="s">
        <v>225</v>
      </c>
      <c r="C78" s="11" t="s">
        <v>226</v>
      </c>
      <c r="D78" s="22">
        <v>0.6333333333333333</v>
      </c>
      <c r="E78" s="13" t="str">
        <f t="shared" si="0"/>
        <v>Y</v>
      </c>
      <c r="F78" s="14">
        <v>0.70666666666666667</v>
      </c>
      <c r="G78" s="13" t="str">
        <f t="shared" si="1"/>
        <v>Y</v>
      </c>
      <c r="H78" s="14">
        <v>0.68533333333333335</v>
      </c>
      <c r="I78" s="13" t="str">
        <f t="shared" si="8"/>
        <v>Y</v>
      </c>
      <c r="J78" s="14">
        <v>0.56999999999999995</v>
      </c>
      <c r="K78" s="13" t="str">
        <f t="shared" si="2"/>
        <v>Y</v>
      </c>
      <c r="L78" s="14">
        <v>0.64</v>
      </c>
      <c r="M78" s="13" t="str">
        <f t="shared" si="3"/>
        <v>Y</v>
      </c>
      <c r="N78" s="14">
        <v>0.57999999999999996</v>
      </c>
      <c r="O78" s="13" t="str">
        <f t="shared" si="4"/>
        <v>Y</v>
      </c>
      <c r="P78" s="14">
        <v>0.61333333333333329</v>
      </c>
      <c r="Q78" s="13" t="str">
        <f t="shared" si="5"/>
        <v>Y</v>
      </c>
      <c r="R78" s="14">
        <v>0.59</v>
      </c>
      <c r="S78" s="13" t="str">
        <f t="shared" si="6"/>
        <v>Y</v>
      </c>
      <c r="T78" s="14">
        <v>0.64</v>
      </c>
      <c r="U78" s="13" t="str">
        <f t="shared" si="7"/>
        <v>Y</v>
      </c>
    </row>
    <row r="79" spans="1:21" ht="15.75" customHeight="1" x14ac:dyDescent="0.25">
      <c r="A79" s="13">
        <v>73</v>
      </c>
      <c r="B79" s="11" t="s">
        <v>227</v>
      </c>
      <c r="C79" s="11" t="s">
        <v>228</v>
      </c>
      <c r="D79" s="22">
        <v>0.68</v>
      </c>
      <c r="E79" s="13" t="str">
        <f t="shared" si="0"/>
        <v>Y</v>
      </c>
      <c r="F79" s="14">
        <v>0.69333333333333336</v>
      </c>
      <c r="G79" s="13" t="str">
        <f t="shared" si="1"/>
        <v>Y</v>
      </c>
      <c r="H79" s="14">
        <v>0.64400000000000002</v>
      </c>
      <c r="I79" s="13" t="str">
        <f t="shared" si="8"/>
        <v>Y</v>
      </c>
      <c r="J79" s="14">
        <v>0.65</v>
      </c>
      <c r="K79" s="13" t="str">
        <f t="shared" si="2"/>
        <v>Y</v>
      </c>
      <c r="L79" s="14">
        <v>0.6</v>
      </c>
      <c r="M79" s="13" t="str">
        <f t="shared" si="3"/>
        <v>Y</v>
      </c>
      <c r="N79" s="14">
        <v>0.6</v>
      </c>
      <c r="O79" s="13" t="str">
        <f t="shared" si="4"/>
        <v>Y</v>
      </c>
      <c r="P79" s="14">
        <v>0.54666666666666663</v>
      </c>
      <c r="Q79" s="13" t="str">
        <f t="shared" si="5"/>
        <v>N</v>
      </c>
      <c r="R79" s="14">
        <v>0.54</v>
      </c>
      <c r="S79" s="13" t="str">
        <f t="shared" si="6"/>
        <v>N</v>
      </c>
      <c r="T79" s="14">
        <v>0.7</v>
      </c>
      <c r="U79" s="13" t="str">
        <f t="shared" si="7"/>
        <v>Y</v>
      </c>
    </row>
    <row r="80" spans="1:21" ht="15.75" customHeight="1" x14ac:dyDescent="0.25">
      <c r="A80" s="13">
        <v>74</v>
      </c>
      <c r="B80" s="11" t="s">
        <v>229</v>
      </c>
      <c r="C80" s="11" t="s">
        <v>230</v>
      </c>
      <c r="D80" s="22">
        <v>0.76</v>
      </c>
      <c r="E80" s="13" t="str">
        <f t="shared" si="0"/>
        <v>Y</v>
      </c>
      <c r="F80" s="14">
        <v>0.76</v>
      </c>
      <c r="G80" s="13" t="str">
        <f t="shared" si="1"/>
        <v>Y</v>
      </c>
      <c r="H80" s="14">
        <v>0.66800000000000004</v>
      </c>
      <c r="I80" s="13" t="str">
        <f t="shared" si="8"/>
        <v>Y</v>
      </c>
      <c r="J80" s="14">
        <v>0.49</v>
      </c>
      <c r="K80" s="13" t="str">
        <f t="shared" si="2"/>
        <v>N</v>
      </c>
      <c r="L80" s="14">
        <v>0.61</v>
      </c>
      <c r="M80" s="13" t="str">
        <f t="shared" si="3"/>
        <v>Y</v>
      </c>
      <c r="N80" s="14">
        <v>0.57999999999999996</v>
      </c>
      <c r="O80" s="13" t="str">
        <f t="shared" si="4"/>
        <v>Y</v>
      </c>
      <c r="P80" s="14">
        <v>0.60666666666666669</v>
      </c>
      <c r="Q80" s="13" t="str">
        <f t="shared" si="5"/>
        <v>Y</v>
      </c>
      <c r="R80" s="14">
        <v>0.66</v>
      </c>
      <c r="S80" s="13" t="str">
        <f t="shared" si="6"/>
        <v>Y</v>
      </c>
      <c r="T80" s="14">
        <v>0.76</v>
      </c>
      <c r="U80" s="13" t="str">
        <f t="shared" si="7"/>
        <v>Y</v>
      </c>
    </row>
    <row r="81" spans="1:21" ht="15.75" customHeight="1" x14ac:dyDescent="0.25">
      <c r="A81" s="13">
        <v>75</v>
      </c>
      <c r="B81" s="11" t="s">
        <v>231</v>
      </c>
      <c r="C81" s="11" t="s">
        <v>232</v>
      </c>
      <c r="D81" s="22">
        <v>0.67333333333333334</v>
      </c>
      <c r="E81" s="13" t="str">
        <f t="shared" si="0"/>
        <v>Y</v>
      </c>
      <c r="F81" s="14">
        <v>0.70666666666666667</v>
      </c>
      <c r="G81" s="13" t="str">
        <f t="shared" si="1"/>
        <v>Y</v>
      </c>
      <c r="H81" s="14">
        <v>0.59333333333333338</v>
      </c>
      <c r="I81" s="13" t="str">
        <f t="shared" si="8"/>
        <v>Y</v>
      </c>
      <c r="J81" s="14">
        <v>0.61</v>
      </c>
      <c r="K81" s="13" t="str">
        <f t="shared" si="2"/>
        <v>Y</v>
      </c>
      <c r="L81" s="14">
        <v>0.62</v>
      </c>
      <c r="M81" s="13" t="str">
        <f t="shared" si="3"/>
        <v>Y</v>
      </c>
      <c r="N81" s="14">
        <v>0.57999999999999996</v>
      </c>
      <c r="O81" s="13" t="str">
        <f t="shared" si="4"/>
        <v>Y</v>
      </c>
      <c r="P81" s="14">
        <v>0.6</v>
      </c>
      <c r="Q81" s="13" t="str">
        <f t="shared" si="5"/>
        <v>Y</v>
      </c>
      <c r="R81" s="14">
        <v>0.65</v>
      </c>
      <c r="S81" s="13" t="str">
        <f t="shared" si="6"/>
        <v>Y</v>
      </c>
      <c r="T81" s="14">
        <v>0.72</v>
      </c>
      <c r="U81" s="13" t="str">
        <f t="shared" si="7"/>
        <v>Y</v>
      </c>
    </row>
    <row r="82" spans="1:21" ht="15.75" customHeight="1" x14ac:dyDescent="0.25">
      <c r="A82" s="13">
        <v>76</v>
      </c>
      <c r="B82" s="11" t="s">
        <v>233</v>
      </c>
      <c r="C82" s="11" t="s">
        <v>234</v>
      </c>
      <c r="D82" s="22">
        <v>0.50700000000000001</v>
      </c>
      <c r="E82" s="13" t="str">
        <f t="shared" si="0"/>
        <v>N</v>
      </c>
      <c r="F82" s="14">
        <v>0.52</v>
      </c>
      <c r="G82" s="13" t="str">
        <f t="shared" si="1"/>
        <v>N</v>
      </c>
      <c r="H82" s="14">
        <v>0.55300000000000005</v>
      </c>
      <c r="I82" s="13" t="str">
        <f t="shared" si="8"/>
        <v>Y</v>
      </c>
      <c r="J82" s="14">
        <v>0.45</v>
      </c>
      <c r="K82" s="13" t="str">
        <f t="shared" si="2"/>
        <v>N</v>
      </c>
      <c r="L82" s="14">
        <v>0.55000000000000004</v>
      </c>
      <c r="M82" s="13" t="str">
        <f t="shared" si="3"/>
        <v>Y</v>
      </c>
      <c r="N82" s="14">
        <v>0.54</v>
      </c>
      <c r="O82" s="13" t="str">
        <f t="shared" si="4"/>
        <v>N</v>
      </c>
      <c r="P82" s="14">
        <v>0.59299999999999997</v>
      </c>
      <c r="Q82" s="13" t="str">
        <f t="shared" si="5"/>
        <v>Y</v>
      </c>
      <c r="R82" s="14">
        <v>0.56000000000000005</v>
      </c>
      <c r="S82" s="13" t="str">
        <f t="shared" si="6"/>
        <v>Y</v>
      </c>
      <c r="T82" s="14">
        <v>0.68</v>
      </c>
      <c r="U82" s="13" t="str">
        <f t="shared" si="7"/>
        <v>Y</v>
      </c>
    </row>
    <row r="83" spans="1:21" ht="15.75" customHeight="1" x14ac:dyDescent="0.25">
      <c r="A83" s="13">
        <v>77</v>
      </c>
      <c r="B83" s="11" t="s">
        <v>235</v>
      </c>
      <c r="C83" s="11" t="s">
        <v>236</v>
      </c>
      <c r="D83" s="22">
        <v>0.51333333333333331</v>
      </c>
      <c r="E83" s="13" t="str">
        <f t="shared" si="0"/>
        <v>N</v>
      </c>
      <c r="F83" s="14">
        <v>0.56000000000000005</v>
      </c>
      <c r="G83" s="13" t="str">
        <f t="shared" si="1"/>
        <v>Y</v>
      </c>
      <c r="H83" s="14">
        <v>0.52800000000000002</v>
      </c>
      <c r="I83" s="13" t="str">
        <f t="shared" si="8"/>
        <v>N</v>
      </c>
      <c r="J83" s="14">
        <v>0.6</v>
      </c>
      <c r="K83" s="13" t="str">
        <f t="shared" si="2"/>
        <v>Y</v>
      </c>
      <c r="L83" s="14">
        <v>0.66</v>
      </c>
      <c r="M83" s="13" t="str">
        <f t="shared" si="3"/>
        <v>Y</v>
      </c>
      <c r="N83" s="14">
        <v>0.57999999999999996</v>
      </c>
      <c r="O83" s="13" t="str">
        <f t="shared" si="4"/>
        <v>Y</v>
      </c>
      <c r="P83" s="14">
        <v>0.54666666666666663</v>
      </c>
      <c r="Q83" s="13" t="str">
        <f t="shared" si="5"/>
        <v>N</v>
      </c>
      <c r="R83" s="14">
        <v>0.59</v>
      </c>
      <c r="S83" s="13" t="str">
        <f t="shared" si="6"/>
        <v>Y</v>
      </c>
      <c r="T83" s="14">
        <v>0.64</v>
      </c>
      <c r="U83" s="13" t="str">
        <f t="shared" si="7"/>
        <v>Y</v>
      </c>
    </row>
    <row r="84" spans="1:21" ht="15.75" customHeight="1" x14ac:dyDescent="0.25">
      <c r="A84" s="13">
        <v>78</v>
      </c>
      <c r="B84" s="11" t="s">
        <v>237</v>
      </c>
      <c r="C84" s="11" t="s">
        <v>238</v>
      </c>
      <c r="D84" s="22">
        <v>0.54666666666666663</v>
      </c>
      <c r="E84" s="13" t="str">
        <f t="shared" si="0"/>
        <v>N</v>
      </c>
      <c r="F84" s="14">
        <v>0.6333333333333333</v>
      </c>
      <c r="G84" s="13" t="str">
        <f t="shared" si="1"/>
        <v>Y</v>
      </c>
      <c r="H84" s="14">
        <v>0.59466666666666668</v>
      </c>
      <c r="I84" s="13" t="str">
        <f t="shared" si="8"/>
        <v>Y</v>
      </c>
      <c r="J84" s="14">
        <v>0.59</v>
      </c>
      <c r="K84" s="13" t="str">
        <f t="shared" si="2"/>
        <v>Y</v>
      </c>
      <c r="L84" s="14">
        <v>0.66</v>
      </c>
      <c r="M84" s="13" t="str">
        <f t="shared" si="3"/>
        <v>Y</v>
      </c>
      <c r="N84" s="14">
        <v>0.66</v>
      </c>
      <c r="O84" s="13" t="str">
        <f t="shared" si="4"/>
        <v>Y</v>
      </c>
      <c r="P84" s="14">
        <v>0.56000000000000005</v>
      </c>
      <c r="Q84" s="13" t="str">
        <f t="shared" si="5"/>
        <v>Y</v>
      </c>
      <c r="R84" s="14">
        <v>0.61</v>
      </c>
      <c r="S84" s="13" t="str">
        <f t="shared" si="6"/>
        <v>Y</v>
      </c>
      <c r="T84" s="14">
        <v>0.7</v>
      </c>
      <c r="U84" s="13" t="str">
        <f t="shared" si="7"/>
        <v>Y</v>
      </c>
    </row>
    <row r="85" spans="1:21" ht="15.75" customHeight="1" x14ac:dyDescent="0.25">
      <c r="A85" s="13">
        <v>79</v>
      </c>
      <c r="B85" s="11" t="s">
        <v>239</v>
      </c>
      <c r="C85" s="11" t="s">
        <v>240</v>
      </c>
      <c r="D85" s="22">
        <v>0.68666666666666665</v>
      </c>
      <c r="E85" s="13" t="str">
        <f t="shared" si="0"/>
        <v>Y</v>
      </c>
      <c r="F85" s="14">
        <v>0.73333333333333328</v>
      </c>
      <c r="G85" s="13" t="str">
        <f t="shared" si="1"/>
        <v>Y</v>
      </c>
      <c r="H85" s="14">
        <v>0.73199999999999998</v>
      </c>
      <c r="I85" s="13" t="str">
        <f t="shared" si="8"/>
        <v>Y</v>
      </c>
      <c r="J85" s="14">
        <v>0.65</v>
      </c>
      <c r="K85" s="13" t="str">
        <f t="shared" si="2"/>
        <v>Y</v>
      </c>
      <c r="L85" s="14">
        <v>0.68</v>
      </c>
      <c r="M85" s="13" t="str">
        <f t="shared" si="3"/>
        <v>Y</v>
      </c>
      <c r="N85" s="14">
        <v>0.57999999999999996</v>
      </c>
      <c r="O85" s="13" t="str">
        <f t="shared" si="4"/>
        <v>Y</v>
      </c>
      <c r="P85" s="14">
        <v>0.59333333333333338</v>
      </c>
      <c r="Q85" s="13" t="str">
        <f t="shared" si="5"/>
        <v>Y</v>
      </c>
      <c r="R85" s="14">
        <v>0.68</v>
      </c>
      <c r="S85" s="13" t="str">
        <f t="shared" si="6"/>
        <v>Y</v>
      </c>
      <c r="T85" s="14">
        <v>0.68</v>
      </c>
      <c r="U85" s="13" t="str">
        <f t="shared" si="7"/>
        <v>Y</v>
      </c>
    </row>
    <row r="86" spans="1:21" ht="15.75" customHeight="1" x14ac:dyDescent="0.25">
      <c r="A86" s="13">
        <v>80</v>
      </c>
      <c r="B86" s="11" t="s">
        <v>241</v>
      </c>
      <c r="C86" s="11" t="s">
        <v>242</v>
      </c>
      <c r="D86" s="22">
        <v>0.73333333333333328</v>
      </c>
      <c r="E86" s="13" t="str">
        <f t="shared" si="0"/>
        <v>Y</v>
      </c>
      <c r="F86" s="14">
        <v>0.69333333333333336</v>
      </c>
      <c r="G86" s="13" t="str">
        <f t="shared" si="1"/>
        <v>Y</v>
      </c>
      <c r="H86" s="14">
        <v>0.71733333333333327</v>
      </c>
      <c r="I86" s="13" t="str">
        <f t="shared" si="8"/>
        <v>Y</v>
      </c>
      <c r="J86" s="14">
        <v>0.71</v>
      </c>
      <c r="K86" s="13" t="str">
        <f t="shared" si="2"/>
        <v>Y</v>
      </c>
      <c r="L86" s="14">
        <v>0.66</v>
      </c>
      <c r="M86" s="13" t="str">
        <f t="shared" si="3"/>
        <v>Y</v>
      </c>
      <c r="N86" s="14">
        <v>0.6</v>
      </c>
      <c r="O86" s="13" t="str">
        <f t="shared" si="4"/>
        <v>Y</v>
      </c>
      <c r="P86" s="14">
        <v>0.60666666666666669</v>
      </c>
      <c r="Q86" s="13" t="str">
        <f t="shared" si="5"/>
        <v>Y</v>
      </c>
      <c r="R86" s="14">
        <v>0.62</v>
      </c>
      <c r="S86" s="13" t="str">
        <f t="shared" si="6"/>
        <v>Y</v>
      </c>
      <c r="T86" s="14">
        <v>0.6</v>
      </c>
      <c r="U86" s="13" t="str">
        <f t="shared" si="7"/>
        <v>Y</v>
      </c>
    </row>
    <row r="87" spans="1:21" ht="15.75" customHeight="1" x14ac:dyDescent="0.25">
      <c r="A87" s="13">
        <v>81</v>
      </c>
      <c r="B87" s="11" t="s">
        <v>243</v>
      </c>
      <c r="C87" s="11" t="s">
        <v>244</v>
      </c>
      <c r="D87" s="22">
        <v>0.51300000000000001</v>
      </c>
      <c r="E87" s="13" t="str">
        <f t="shared" si="0"/>
        <v>N</v>
      </c>
      <c r="F87" s="14">
        <v>0.52</v>
      </c>
      <c r="G87" s="13" t="str">
        <f t="shared" si="1"/>
        <v>N</v>
      </c>
      <c r="H87" s="14">
        <v>0.48</v>
      </c>
      <c r="I87" s="13" t="str">
        <f t="shared" si="8"/>
        <v>N</v>
      </c>
      <c r="J87" s="14">
        <v>0.45</v>
      </c>
      <c r="K87" s="13" t="str">
        <f t="shared" si="2"/>
        <v>N</v>
      </c>
      <c r="L87" s="14">
        <v>0.51</v>
      </c>
      <c r="M87" s="13" t="str">
        <f t="shared" si="3"/>
        <v>N</v>
      </c>
      <c r="N87" s="14">
        <v>0.56000000000000005</v>
      </c>
      <c r="O87" s="13" t="str">
        <f t="shared" si="4"/>
        <v>Y</v>
      </c>
      <c r="P87" s="14">
        <v>0.59299999999999997</v>
      </c>
      <c r="Q87" s="13" t="str">
        <f t="shared" si="5"/>
        <v>Y</v>
      </c>
      <c r="R87" s="14">
        <v>0.51</v>
      </c>
      <c r="S87" s="13" t="str">
        <f t="shared" si="6"/>
        <v>N</v>
      </c>
      <c r="T87" s="14">
        <v>0.5</v>
      </c>
      <c r="U87" s="13" t="str">
        <f t="shared" si="7"/>
        <v>N</v>
      </c>
    </row>
    <row r="88" spans="1:21" ht="15.75" customHeight="1" x14ac:dyDescent="0.25">
      <c r="A88" s="13">
        <v>82</v>
      </c>
      <c r="B88" s="11" t="s">
        <v>245</v>
      </c>
      <c r="C88" s="11" t="s">
        <v>246</v>
      </c>
      <c r="D88" s="22">
        <v>0.69333333333333336</v>
      </c>
      <c r="E88" s="13" t="str">
        <f t="shared" si="0"/>
        <v>Y</v>
      </c>
      <c r="F88" s="14">
        <v>0.57333333333333336</v>
      </c>
      <c r="G88" s="13" t="str">
        <f t="shared" si="1"/>
        <v>Y</v>
      </c>
      <c r="H88" s="14">
        <v>0.46</v>
      </c>
      <c r="I88" s="13" t="str">
        <f t="shared" si="8"/>
        <v>N</v>
      </c>
      <c r="J88" s="14">
        <v>0.63</v>
      </c>
      <c r="K88" s="13" t="str">
        <f t="shared" si="2"/>
        <v>Y</v>
      </c>
      <c r="L88" s="14">
        <v>0.61</v>
      </c>
      <c r="M88" s="13" t="str">
        <f t="shared" si="3"/>
        <v>Y</v>
      </c>
      <c r="N88" s="14">
        <v>0.57999999999999996</v>
      </c>
      <c r="O88" s="13" t="str">
        <f t="shared" si="4"/>
        <v>Y</v>
      </c>
      <c r="P88" s="14">
        <v>0.51300000000000001</v>
      </c>
      <c r="Q88" s="13" t="str">
        <f t="shared" si="5"/>
        <v>N</v>
      </c>
      <c r="R88" s="14">
        <v>0.66</v>
      </c>
      <c r="S88" s="13" t="str">
        <f t="shared" si="6"/>
        <v>Y</v>
      </c>
      <c r="T88" s="14">
        <v>0.57999999999999996</v>
      </c>
      <c r="U88" s="13" t="str">
        <f t="shared" si="7"/>
        <v>Y</v>
      </c>
    </row>
    <row r="89" spans="1:21" ht="15.75" customHeight="1" x14ac:dyDescent="0.25">
      <c r="A89" s="13">
        <v>83</v>
      </c>
      <c r="B89" s="11" t="s">
        <v>247</v>
      </c>
      <c r="C89" s="11" t="s">
        <v>248</v>
      </c>
      <c r="D89" s="22">
        <v>0.7466666666666667</v>
      </c>
      <c r="E89" s="13" t="str">
        <f t="shared" si="0"/>
        <v>Y</v>
      </c>
      <c r="F89" s="14">
        <v>0.73333333333333328</v>
      </c>
      <c r="G89" s="13" t="str">
        <f t="shared" si="1"/>
        <v>Y</v>
      </c>
      <c r="H89" s="14">
        <v>0.74533333333333329</v>
      </c>
      <c r="I89" s="13" t="str">
        <f t="shared" si="8"/>
        <v>Y</v>
      </c>
      <c r="J89" s="14">
        <v>0.66</v>
      </c>
      <c r="K89" s="13" t="str">
        <f t="shared" si="2"/>
        <v>Y</v>
      </c>
      <c r="L89" s="14">
        <v>0.56999999999999995</v>
      </c>
      <c r="M89" s="13" t="str">
        <f t="shared" si="3"/>
        <v>Y</v>
      </c>
      <c r="N89" s="14">
        <v>0.68</v>
      </c>
      <c r="O89" s="13" t="str">
        <f t="shared" si="4"/>
        <v>Y</v>
      </c>
      <c r="P89" s="14">
        <v>0.62</v>
      </c>
      <c r="Q89" s="13" t="str">
        <f t="shared" si="5"/>
        <v>Y</v>
      </c>
      <c r="R89" s="14">
        <v>0.67</v>
      </c>
      <c r="S89" s="13" t="str">
        <f t="shared" si="6"/>
        <v>Y</v>
      </c>
      <c r="T89" s="14">
        <v>0.68</v>
      </c>
      <c r="U89" s="13" t="str">
        <f t="shared" si="7"/>
        <v>Y</v>
      </c>
    </row>
    <row r="90" spans="1:21" ht="15.75" customHeight="1" x14ac:dyDescent="0.25">
      <c r="A90" s="13">
        <v>84</v>
      </c>
      <c r="B90" s="11" t="s">
        <v>249</v>
      </c>
      <c r="C90" s="11" t="s">
        <v>250</v>
      </c>
      <c r="D90" s="22">
        <v>0.66666666666666663</v>
      </c>
      <c r="E90" s="13" t="str">
        <f t="shared" si="0"/>
        <v>Y</v>
      </c>
      <c r="F90" s="14">
        <v>0.68</v>
      </c>
      <c r="G90" s="13" t="str">
        <f t="shared" si="1"/>
        <v>Y</v>
      </c>
      <c r="H90" s="14">
        <v>0.67200000000000004</v>
      </c>
      <c r="I90" s="13" t="str">
        <f t="shared" si="8"/>
        <v>Y</v>
      </c>
      <c r="J90" s="14">
        <v>0.68</v>
      </c>
      <c r="K90" s="13" t="str">
        <f t="shared" si="2"/>
        <v>Y</v>
      </c>
      <c r="L90" s="14">
        <v>0.75</v>
      </c>
      <c r="M90" s="13" t="str">
        <f t="shared" si="3"/>
        <v>Y</v>
      </c>
      <c r="N90" s="14">
        <v>0.62</v>
      </c>
      <c r="O90" s="13" t="str">
        <f t="shared" si="4"/>
        <v>Y</v>
      </c>
      <c r="P90" s="14">
        <v>0.57999999999999996</v>
      </c>
      <c r="Q90" s="13" t="str">
        <f t="shared" si="5"/>
        <v>Y</v>
      </c>
      <c r="R90" s="14">
        <v>0.71</v>
      </c>
      <c r="S90" s="13" t="str">
        <f t="shared" si="6"/>
        <v>Y</v>
      </c>
      <c r="T90" s="14">
        <v>0.66</v>
      </c>
      <c r="U90" s="13" t="str">
        <f t="shared" si="7"/>
        <v>Y</v>
      </c>
    </row>
    <row r="91" spans="1:21" ht="15.75" customHeight="1" x14ac:dyDescent="0.25">
      <c r="A91" s="13"/>
      <c r="B91" s="203" t="s">
        <v>251</v>
      </c>
      <c r="C91" s="203"/>
      <c r="D91" s="24"/>
      <c r="E91" s="23">
        <f>COUNTIFS(E7:E90,"Y")</f>
        <v>63</v>
      </c>
      <c r="F91" s="24"/>
      <c r="G91" s="23">
        <f>COUNTIFS(G7:G90,"Y")</f>
        <v>77</v>
      </c>
      <c r="H91" s="24"/>
      <c r="I91" s="23">
        <f>COUNTIFS(I7:I90,"Y")</f>
        <v>64</v>
      </c>
      <c r="J91" s="24"/>
      <c r="K91" s="23">
        <f>COUNTIFS(K7:K90,"Y")</f>
        <v>45</v>
      </c>
      <c r="L91" s="24"/>
      <c r="M91" s="23">
        <f>COUNTIFS(M7:M90,"Y")</f>
        <v>80</v>
      </c>
      <c r="N91" s="24"/>
      <c r="O91" s="23">
        <f>COUNTIFS(O7:O90,"Y")</f>
        <v>77</v>
      </c>
      <c r="P91" s="24"/>
      <c r="Q91" s="23">
        <f>COUNTIFS(Q7:Q90,"Y")</f>
        <v>71</v>
      </c>
      <c r="R91" s="24"/>
      <c r="S91" s="23">
        <f>COUNTIFS(S7:S90,"Y")</f>
        <v>77</v>
      </c>
      <c r="T91" s="24"/>
      <c r="U91" s="23">
        <f>COUNTIFS(U7:U90,"Y")</f>
        <v>76</v>
      </c>
    </row>
    <row r="92" spans="1:21" ht="15.75" x14ac:dyDescent="0.25">
      <c r="A92" s="13"/>
      <c r="B92" s="207" t="s">
        <v>252</v>
      </c>
      <c r="C92" s="203"/>
      <c r="D92" s="24"/>
      <c r="E92" s="78">
        <f>E91/84*100</f>
        <v>75</v>
      </c>
      <c r="F92" s="78"/>
      <c r="G92" s="78">
        <f t="shared" ref="G92:U92" si="9">G91/84*100</f>
        <v>91.666666666666657</v>
      </c>
      <c r="H92" s="78"/>
      <c r="I92" s="78">
        <f t="shared" si="9"/>
        <v>76.19047619047619</v>
      </c>
      <c r="J92" s="78"/>
      <c r="K92" s="78">
        <f t="shared" si="9"/>
        <v>53.571428571428569</v>
      </c>
      <c r="L92" s="78"/>
      <c r="M92" s="78">
        <f t="shared" si="9"/>
        <v>95.238095238095227</v>
      </c>
      <c r="N92" s="78"/>
      <c r="O92" s="78">
        <f t="shared" si="9"/>
        <v>91.666666666666657</v>
      </c>
      <c r="P92" s="78"/>
      <c r="Q92" s="78">
        <f t="shared" si="9"/>
        <v>84.523809523809518</v>
      </c>
      <c r="R92" s="78"/>
      <c r="S92" s="78">
        <f t="shared" si="9"/>
        <v>91.666666666666657</v>
      </c>
      <c r="T92" s="78"/>
      <c r="U92" s="78">
        <f t="shared" si="9"/>
        <v>90.476190476190482</v>
      </c>
    </row>
    <row r="93" spans="1:21" ht="15.75" customHeight="1" x14ac:dyDescent="0.25">
      <c r="A93" s="17"/>
      <c r="B93" s="204" t="s">
        <v>253</v>
      </c>
      <c r="C93" s="205"/>
      <c r="D93" s="17">
        <v>3</v>
      </c>
      <c r="E93" s="18">
        <f>E92*D93/100</f>
        <v>2.25</v>
      </c>
      <c r="F93" s="16">
        <v>3</v>
      </c>
      <c r="G93" s="18">
        <f>G92*F93/100</f>
        <v>2.75</v>
      </c>
      <c r="H93" s="16"/>
      <c r="I93" s="18"/>
      <c r="J93" s="16"/>
      <c r="K93" s="16"/>
      <c r="L93" s="16"/>
      <c r="M93" s="16"/>
      <c r="N93" s="16">
        <v>3</v>
      </c>
      <c r="O93" s="18">
        <f>(O92*N93/100)</f>
        <v>2.75</v>
      </c>
      <c r="P93" s="16"/>
      <c r="Q93" s="16"/>
      <c r="R93" s="16"/>
      <c r="S93" s="16"/>
      <c r="T93" s="16"/>
      <c r="U93" s="16"/>
    </row>
    <row r="94" spans="1:21" ht="15.75" customHeight="1" x14ac:dyDescent="0.25">
      <c r="A94" s="17"/>
      <c r="B94" s="204" t="s">
        <v>254</v>
      </c>
      <c r="C94" s="205"/>
      <c r="D94" s="17">
        <v>3</v>
      </c>
      <c r="E94" s="18">
        <f>E92*D94/100</f>
        <v>2.25</v>
      </c>
      <c r="F94" s="16">
        <v>3</v>
      </c>
      <c r="G94" s="18">
        <f>G92*F94/100</f>
        <v>2.75</v>
      </c>
      <c r="H94" s="16">
        <v>3</v>
      </c>
      <c r="I94" s="18">
        <f>I92*H94/100</f>
        <v>2.2857142857142856</v>
      </c>
      <c r="J94" s="16">
        <v>3</v>
      </c>
      <c r="K94" s="18">
        <f>K92*J94/100</f>
        <v>1.6071428571428572</v>
      </c>
      <c r="L94" s="16">
        <v>3</v>
      </c>
      <c r="M94" s="18">
        <f>M92*L94/100</f>
        <v>2.8571428571428568</v>
      </c>
      <c r="N94" s="16"/>
      <c r="O94" s="18"/>
      <c r="P94" s="16">
        <v>3</v>
      </c>
      <c r="Q94" s="18">
        <f>Q92*P94/100</f>
        <v>2.5357142857142856</v>
      </c>
      <c r="R94" s="16">
        <v>3</v>
      </c>
      <c r="S94" s="18">
        <f>(S92*R94/100)</f>
        <v>2.75</v>
      </c>
      <c r="T94" s="16">
        <v>3</v>
      </c>
      <c r="U94" s="18">
        <f>(U92*T94/100)</f>
        <v>2.7142857142857144</v>
      </c>
    </row>
    <row r="95" spans="1:21" ht="15.75" customHeight="1" x14ac:dyDescent="0.25">
      <c r="A95" s="17"/>
      <c r="B95" s="204" t="s">
        <v>255</v>
      </c>
      <c r="C95" s="205"/>
      <c r="D95" s="17">
        <v>3</v>
      </c>
      <c r="E95" s="18">
        <f>E92*D95/100</f>
        <v>2.25</v>
      </c>
      <c r="F95" s="16">
        <v>2</v>
      </c>
      <c r="G95" s="18">
        <f>G92*F95/100</f>
        <v>1.833333333333333</v>
      </c>
      <c r="H95" s="16">
        <v>3</v>
      </c>
      <c r="I95" s="18">
        <f>I92*H95/100</f>
        <v>2.2857142857142856</v>
      </c>
      <c r="J95" s="16">
        <v>2</v>
      </c>
      <c r="K95" s="18">
        <f>K92*J95/100</f>
        <v>1.0714285714285714</v>
      </c>
      <c r="L95" s="16">
        <v>2</v>
      </c>
      <c r="M95" s="18">
        <f>M92*L95/100</f>
        <v>1.9047619047619044</v>
      </c>
      <c r="N95" s="16">
        <v>2</v>
      </c>
      <c r="O95" s="18">
        <f>O92*N95/100</f>
        <v>1.833333333333333</v>
      </c>
      <c r="P95" s="16">
        <v>3</v>
      </c>
      <c r="Q95" s="18">
        <f>Q92*P95/100</f>
        <v>2.5357142857142856</v>
      </c>
      <c r="R95" s="16"/>
      <c r="S95" s="16"/>
      <c r="T95" s="16">
        <v>2</v>
      </c>
      <c r="U95" s="18">
        <f>(U92*T95/100)</f>
        <v>1.8095238095238095</v>
      </c>
    </row>
    <row r="96" spans="1:21" ht="15.75" customHeight="1" x14ac:dyDescent="0.25">
      <c r="A96" s="17"/>
      <c r="B96" s="204" t="s">
        <v>256</v>
      </c>
      <c r="C96" s="205"/>
      <c r="D96" s="17">
        <v>3</v>
      </c>
      <c r="E96" s="18">
        <f>(E92*D96/100)</f>
        <v>2.25</v>
      </c>
      <c r="F96" s="16">
        <v>2</v>
      </c>
      <c r="G96" s="18">
        <f>(G92*F96/100)</f>
        <v>1.833333333333333</v>
      </c>
      <c r="H96" s="16"/>
      <c r="I96" s="18"/>
      <c r="J96" s="16"/>
      <c r="K96" s="18"/>
      <c r="L96" s="16">
        <v>2</v>
      </c>
      <c r="M96" s="18">
        <f>M92*L96/100</f>
        <v>1.9047619047619044</v>
      </c>
      <c r="N96" s="16">
        <v>2</v>
      </c>
      <c r="O96" s="18">
        <f>(O92*N96/100)</f>
        <v>1.833333333333333</v>
      </c>
      <c r="P96" s="16"/>
      <c r="Q96" s="16"/>
      <c r="R96" s="16">
        <v>3</v>
      </c>
      <c r="S96" s="18">
        <f>(S92*R96/100)</f>
        <v>2.75</v>
      </c>
      <c r="T96" s="16">
        <v>3</v>
      </c>
      <c r="U96" s="18">
        <f>(U92*T96/100)</f>
        <v>2.7142857142857144</v>
      </c>
    </row>
    <row r="97" spans="1:21" ht="15.75" customHeight="1" x14ac:dyDescent="0.25">
      <c r="A97" s="17"/>
      <c r="B97" s="204" t="s">
        <v>257</v>
      </c>
      <c r="C97" s="205"/>
      <c r="D97" s="17">
        <v>2</v>
      </c>
      <c r="E97" s="18">
        <f>(E92*D97/100)</f>
        <v>1.5</v>
      </c>
      <c r="F97" s="16">
        <v>2</v>
      </c>
      <c r="G97" s="18">
        <f>(G92*F97/100)</f>
        <v>1.833333333333333</v>
      </c>
      <c r="H97" s="16"/>
      <c r="I97" s="18"/>
      <c r="J97" s="16"/>
      <c r="K97" s="18"/>
      <c r="L97" s="16"/>
      <c r="M97" s="18"/>
      <c r="N97" s="16"/>
      <c r="O97" s="16"/>
      <c r="P97" s="16"/>
      <c r="Q97" s="16"/>
      <c r="R97" s="16">
        <v>2</v>
      </c>
      <c r="S97" s="18">
        <f>S92*R97/100</f>
        <v>1.833333333333333</v>
      </c>
      <c r="T97" s="16"/>
      <c r="U97" s="18"/>
    </row>
    <row r="98" spans="1:21" s="46" customFormat="1" ht="15.75" customHeight="1" x14ac:dyDescent="0.25">
      <c r="A98" s="135"/>
      <c r="B98" s="206" t="s">
        <v>258</v>
      </c>
      <c r="C98" s="196"/>
      <c r="D98" s="136">
        <v>2</v>
      </c>
      <c r="E98" s="18">
        <f>E92*D98/100</f>
        <v>1.5</v>
      </c>
      <c r="F98" s="137"/>
      <c r="G98" s="138"/>
      <c r="H98" s="137">
        <v>2</v>
      </c>
      <c r="I98" s="18">
        <f>I92*H98/100</f>
        <v>1.5238095238095237</v>
      </c>
      <c r="J98" s="139"/>
      <c r="K98" s="18"/>
      <c r="L98" s="139"/>
      <c r="M98" s="18"/>
      <c r="N98" s="139"/>
      <c r="O98" s="139"/>
      <c r="P98" s="139">
        <v>2</v>
      </c>
      <c r="Q98" s="18">
        <f>Q92*P98/100</f>
        <v>1.6904761904761905</v>
      </c>
      <c r="R98" s="139"/>
      <c r="S98" s="140"/>
      <c r="T98" s="139">
        <v>2</v>
      </c>
      <c r="U98" s="18">
        <f>(U92*T98/100)</f>
        <v>1.8095238095238095</v>
      </c>
    </row>
    <row r="99" spans="1:21" s="46" customFormat="1" ht="15.75" customHeight="1" x14ac:dyDescent="0.25">
      <c r="A99" s="135"/>
      <c r="B99" s="206" t="s">
        <v>259</v>
      </c>
      <c r="C99" s="196"/>
      <c r="D99" s="136">
        <v>2</v>
      </c>
      <c r="E99" s="18">
        <f>E92*D99/100</f>
        <v>1.5</v>
      </c>
      <c r="F99" s="137"/>
      <c r="G99" s="138"/>
      <c r="H99" s="137"/>
      <c r="I99" s="138"/>
      <c r="J99" s="139"/>
      <c r="K99" s="18"/>
      <c r="L99" s="139">
        <v>2</v>
      </c>
      <c r="M99" s="18">
        <f>M92*L99/100</f>
        <v>1.9047619047619044</v>
      </c>
      <c r="N99" s="139"/>
      <c r="O99" s="18"/>
      <c r="P99" s="139"/>
      <c r="Q99" s="139"/>
      <c r="R99" s="139">
        <v>2</v>
      </c>
      <c r="S99" s="18">
        <f>(S92*R99/100)</f>
        <v>1.833333333333333</v>
      </c>
      <c r="T99" s="139"/>
      <c r="U99" s="140"/>
    </row>
    <row r="100" spans="1:21" s="46" customFormat="1" ht="15.75" customHeight="1" x14ac:dyDescent="0.25">
      <c r="A100" s="141"/>
      <c r="B100" s="195" t="s">
        <v>260</v>
      </c>
      <c r="C100" s="196"/>
      <c r="D100" s="142">
        <v>3</v>
      </c>
      <c r="E100" s="18">
        <f>E92*D100/100</f>
        <v>2.25</v>
      </c>
      <c r="F100" s="143">
        <v>2</v>
      </c>
      <c r="G100" s="18">
        <f>G92*F100/100</f>
        <v>1.833333333333333</v>
      </c>
      <c r="H100" s="143"/>
      <c r="I100" s="18"/>
      <c r="J100" s="144">
        <v>2</v>
      </c>
      <c r="K100" s="18">
        <f>K92*J100/100</f>
        <v>1.0714285714285714</v>
      </c>
      <c r="L100" s="144">
        <v>3</v>
      </c>
      <c r="M100" s="18">
        <f>M92*L100/100</f>
        <v>2.8571428571428568</v>
      </c>
      <c r="N100" s="144">
        <v>3</v>
      </c>
      <c r="O100" s="18">
        <f>(O92*N100/100)</f>
        <v>2.75</v>
      </c>
      <c r="P100" s="144"/>
      <c r="Q100" s="145"/>
      <c r="R100" s="144">
        <v>2</v>
      </c>
      <c r="S100" s="18">
        <f>(S92*R100/100)</f>
        <v>1.833333333333333</v>
      </c>
      <c r="T100" s="143">
        <v>2</v>
      </c>
      <c r="U100" s="18">
        <f>(U92*T100/100)</f>
        <v>1.8095238095238095</v>
      </c>
    </row>
    <row r="101" spans="1:21" ht="15.75" customHeight="1" x14ac:dyDescent="0.25">
      <c r="A101" s="13"/>
      <c r="B101" s="197" t="s">
        <v>261</v>
      </c>
      <c r="C101" s="198"/>
      <c r="D101" s="15"/>
      <c r="E101" s="19">
        <f>SUM(D7:D90)</f>
        <v>53.054333333333325</v>
      </c>
      <c r="F101" s="15"/>
      <c r="G101" s="19">
        <f>SUM(F7:F90)</f>
        <v>56.160000000000004</v>
      </c>
      <c r="H101" s="15"/>
      <c r="I101" s="19">
        <f>SUM(H7:H90)</f>
        <v>51.467666666666666</v>
      </c>
      <c r="J101" s="15"/>
      <c r="K101" s="19">
        <f>SUM(J7:J90)</f>
        <v>47.850000000000023</v>
      </c>
      <c r="L101" s="15"/>
      <c r="M101" s="19">
        <f>SUM(L7:L90)</f>
        <v>54.410000000000004</v>
      </c>
      <c r="N101" s="15"/>
      <c r="O101" s="19">
        <f>SUM(N7:N90)</f>
        <v>51.57999999999997</v>
      </c>
      <c r="P101" s="15"/>
      <c r="Q101" s="19">
        <f>SUM(P7:P90)</f>
        <v>49.951999999999998</v>
      </c>
      <c r="R101" s="15"/>
      <c r="S101" s="19">
        <f>SUM(R7:R90)</f>
        <v>53.860000000000007</v>
      </c>
      <c r="T101" s="15"/>
      <c r="U101" s="19">
        <f>SUM(T7:T90)</f>
        <v>55.97999999999999</v>
      </c>
    </row>
    <row r="102" spans="1:21" ht="15.75" customHeight="1" x14ac:dyDescent="0.25">
      <c r="A102" s="13"/>
      <c r="B102" s="199" t="s">
        <v>262</v>
      </c>
      <c r="C102" s="200"/>
      <c r="D102" s="15"/>
      <c r="E102" s="20">
        <f>E101/84*100</f>
        <v>63.159920634920631</v>
      </c>
      <c r="F102" s="15"/>
      <c r="G102" s="20">
        <f>G101/84*100</f>
        <v>66.857142857142861</v>
      </c>
      <c r="H102" s="15"/>
      <c r="I102" s="20">
        <f>I101/84*100</f>
        <v>61.271031746031746</v>
      </c>
      <c r="J102" s="15"/>
      <c r="K102" s="20">
        <f>K101/84*100</f>
        <v>56.964285714285744</v>
      </c>
      <c r="L102" s="15"/>
      <c r="M102" s="20">
        <f>M101/84*100</f>
        <v>64.773809523809533</v>
      </c>
      <c r="N102" s="15"/>
      <c r="O102" s="20">
        <f>O101/84*100</f>
        <v>61.40476190476187</v>
      </c>
      <c r="P102" s="15"/>
      <c r="Q102" s="20">
        <f>Q101/84*100</f>
        <v>59.466666666666669</v>
      </c>
      <c r="R102" s="15"/>
      <c r="S102" s="20">
        <f t="shared" ref="S102:U102" si="10">S101/84*100</f>
        <v>64.119047619047635</v>
      </c>
      <c r="T102" s="20"/>
      <c r="U102" s="20">
        <f t="shared" si="10"/>
        <v>66.642857142857125</v>
      </c>
    </row>
    <row r="103" spans="1:21" ht="15.75" customHeight="1" x14ac:dyDescent="0.25">
      <c r="U103" s="148"/>
    </row>
    <row r="104" spans="1:21" ht="15.75" customHeight="1" x14ac:dyDescent="0.25"/>
    <row r="105" spans="1:21" ht="15.75" customHeight="1" x14ac:dyDescent="0.25"/>
    <row r="106" spans="1:21" ht="15.75" customHeight="1" x14ac:dyDescent="0.25">
      <c r="F106" s="10" t="s">
        <v>263</v>
      </c>
    </row>
    <row r="107" spans="1:21" ht="15.75" customHeight="1" x14ac:dyDescent="0.25"/>
    <row r="108" spans="1:21" ht="15.75" customHeight="1" x14ac:dyDescent="0.25"/>
    <row r="109" spans="1:21" ht="15.75" customHeight="1" x14ac:dyDescent="0.25"/>
    <row r="110" spans="1:21" ht="15.75" customHeight="1" x14ac:dyDescent="0.25"/>
    <row r="111" spans="1:21" ht="15.75" customHeight="1" x14ac:dyDescent="0.25"/>
    <row r="112" spans="1:2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</sheetData>
  <mergeCells count="25">
    <mergeCell ref="A1:U1"/>
    <mergeCell ref="A2:U2"/>
    <mergeCell ref="A3:U3"/>
    <mergeCell ref="T6:U6"/>
    <mergeCell ref="A4:U4"/>
    <mergeCell ref="R6:S6"/>
    <mergeCell ref="F6:G6"/>
    <mergeCell ref="H6:I6"/>
    <mergeCell ref="J6:K6"/>
    <mergeCell ref="L6:M6"/>
    <mergeCell ref="N6:O6"/>
    <mergeCell ref="P6:Q6"/>
    <mergeCell ref="B100:C100"/>
    <mergeCell ref="B101:C101"/>
    <mergeCell ref="B102:C102"/>
    <mergeCell ref="D6:E6"/>
    <mergeCell ref="B91:C91"/>
    <mergeCell ref="B94:C94"/>
    <mergeCell ref="B95:C95"/>
    <mergeCell ref="B97:C97"/>
    <mergeCell ref="B98:C98"/>
    <mergeCell ref="B99:C99"/>
    <mergeCell ref="B92:C92"/>
    <mergeCell ref="B93:C93"/>
    <mergeCell ref="B96:C96"/>
  </mergeCells>
  <conditionalFormatting sqref="D7:D90 F7:F90 H7:H90 J7:J90 L7:L90 N7:N90 P7:P90 R7:R90 T7:T90">
    <cfRule type="cellIs" dxfId="91" priority="11" operator="lessThan">
      <formula>0.55</formula>
    </cfRule>
  </conditionalFormatting>
  <conditionalFormatting sqref="D7:D90">
    <cfRule type="cellIs" dxfId="90" priority="9" operator="lessThan">
      <formula>0.39</formula>
    </cfRule>
  </conditionalFormatting>
  <conditionalFormatting sqref="D7:U90">
    <cfRule type="cellIs" dxfId="89" priority="1" operator="lessThan">
      <formula>0.55</formula>
    </cfRule>
  </conditionalFormatting>
  <conditionalFormatting sqref="E7:E90 G7:G90 I7:I90 K7:K90 M7:M90 O7:O90 Q7:Q90 S7:S90 U7:U90">
    <cfRule type="containsText" dxfId="88" priority="3" operator="containsText" text="N">
      <formula>NOT(ISERROR(SEARCH("N",E7)))</formula>
    </cfRule>
    <cfRule type="containsText" dxfId="87" priority="10" operator="containsText" text="N">
      <formula>NOT(ISERROR(SEARCH("N",E7)))</formula>
    </cfRule>
  </conditionalFormatting>
  <conditionalFormatting sqref="N7:N90">
    <cfRule type="cellIs" dxfId="86" priority="13" operator="lessThan">
      <formula>0.5</formula>
    </cfRule>
  </conditionalFormatting>
  <conditionalFormatting sqref="P7:P90">
    <cfRule type="cellIs" dxfId="85" priority="14" operator="lessThan">
      <formula>0.5</formula>
    </cfRule>
  </conditionalFormatting>
  <conditionalFormatting sqref="R7:R90">
    <cfRule type="cellIs" dxfId="84" priority="12" operator="lessThan">
      <formula>0.5</formula>
    </cfRule>
  </conditionalFormatting>
  <conditionalFormatting sqref="T7:T90">
    <cfRule type="cellIs" dxfId="83" priority="16" operator="lessThan">
      <formula>0.5</formula>
    </cfRule>
  </conditionalFormatting>
  <pageMargins left="0.7" right="0.7" top="0.75" bottom="0.75" header="0" footer="0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41"/>
  <sheetViews>
    <sheetView topLeftCell="A73" zoomScaleNormal="100" workbookViewId="0">
      <pane xSplit="1" topLeftCell="B1" activePane="topRight" state="frozen"/>
      <selection pane="topRight" sqref="A1:U102"/>
    </sheetView>
  </sheetViews>
  <sheetFormatPr defaultColWidth="12.5703125" defaultRowHeight="15" customHeight="1" x14ac:dyDescent="0.25"/>
  <cols>
    <col min="1" max="1" width="7.5703125" style="10" customWidth="1"/>
    <col min="2" max="2" width="15.5703125" style="10" customWidth="1"/>
    <col min="3" max="3" width="48.140625" style="10" bestFit="1" customWidth="1"/>
    <col min="4" max="21" width="10" style="10" customWidth="1"/>
    <col min="22" max="26" width="7.5703125" style="10" customWidth="1"/>
    <col min="27" max="16384" width="12.5703125" style="10"/>
  </cols>
  <sheetData>
    <row r="1" spans="1:26" ht="18.75" customHeight="1" x14ac:dyDescent="0.2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9"/>
      <c r="W1" s="9"/>
      <c r="X1" s="9"/>
      <c r="Y1" s="9"/>
      <c r="Z1" s="9"/>
    </row>
    <row r="2" spans="1:26" ht="15" customHeight="1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9"/>
      <c r="W2" s="9"/>
      <c r="X2" s="9"/>
      <c r="Y2" s="9"/>
      <c r="Z2" s="9"/>
    </row>
    <row r="3" spans="1:26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9"/>
      <c r="W3" s="9"/>
      <c r="X3" s="9"/>
      <c r="Y3" s="9"/>
      <c r="Z3" s="9"/>
    </row>
    <row r="4" spans="1:26" s="25" customFormat="1" ht="21" x14ac:dyDescent="0.25">
      <c r="A4" s="211" t="s">
        <v>264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</row>
    <row r="5" spans="1:26" s="25" customFormat="1" ht="2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6" s="25" customFormat="1" ht="78" customHeight="1" x14ac:dyDescent="0.25">
      <c r="A6" s="12" t="s">
        <v>71</v>
      </c>
      <c r="B6" s="12" t="s">
        <v>72</v>
      </c>
      <c r="C6" s="12" t="s">
        <v>73</v>
      </c>
      <c r="D6" s="201" t="s">
        <v>265</v>
      </c>
      <c r="E6" s="202"/>
      <c r="F6" s="201" t="s">
        <v>266</v>
      </c>
      <c r="G6" s="202"/>
      <c r="H6" s="201" t="s">
        <v>267</v>
      </c>
      <c r="I6" s="202"/>
      <c r="J6" s="201" t="s">
        <v>268</v>
      </c>
      <c r="K6" s="202"/>
      <c r="L6" s="201" t="s">
        <v>269</v>
      </c>
      <c r="M6" s="202"/>
      <c r="N6" s="201" t="s">
        <v>270</v>
      </c>
      <c r="O6" s="202"/>
      <c r="P6" s="201" t="s">
        <v>271</v>
      </c>
      <c r="Q6" s="202"/>
      <c r="R6" s="201" t="s">
        <v>272</v>
      </c>
      <c r="S6" s="202"/>
      <c r="T6" s="201" t="s">
        <v>273</v>
      </c>
      <c r="U6" s="202"/>
    </row>
    <row r="7" spans="1:26" ht="15.75" x14ac:dyDescent="0.25">
      <c r="A7" s="13">
        <v>1</v>
      </c>
      <c r="B7" s="11" t="s">
        <v>83</v>
      </c>
      <c r="C7" s="29" t="s">
        <v>274</v>
      </c>
      <c r="D7" s="22">
        <v>0.52666666666666662</v>
      </c>
      <c r="E7" s="13" t="str">
        <f t="shared" ref="E7:E70" si="0">IF(D7&gt;=55%,"Y","N")</f>
        <v>N</v>
      </c>
      <c r="F7" s="14">
        <v>0.50666666666666671</v>
      </c>
      <c r="G7" s="13" t="str">
        <f t="shared" ref="G7:G70" si="1">IF(F7&gt;=55%,"Y","N")</f>
        <v>N</v>
      </c>
      <c r="H7" s="14">
        <v>0.49333333333333335</v>
      </c>
      <c r="I7" s="13" t="str">
        <f>IF(H7&gt;=55%,"Y","N")</f>
        <v>N</v>
      </c>
      <c r="J7" s="14">
        <v>0.54</v>
      </c>
      <c r="K7" s="13" t="str">
        <f t="shared" ref="K7:K70" si="2">IF(J7&gt;=55%,"Y","N")</f>
        <v>N</v>
      </c>
      <c r="L7" s="14">
        <v>0.55000000000000004</v>
      </c>
      <c r="M7" s="13" t="str">
        <f t="shared" ref="M7:M70" si="3">IF(L7&gt;=55%,"Y","N")</f>
        <v>Y</v>
      </c>
      <c r="N7" s="14">
        <v>0.56000000000000005</v>
      </c>
      <c r="O7" s="13" t="str">
        <f t="shared" ref="O7:O70" si="4">IF(N7&gt;=55%,"Y","N")</f>
        <v>Y</v>
      </c>
      <c r="P7" s="14">
        <v>0.55333333333333334</v>
      </c>
      <c r="Q7" s="13" t="str">
        <f t="shared" ref="Q7:Q70" si="5">IF(P7&gt;=55%,"Y","N")</f>
        <v>Y</v>
      </c>
      <c r="R7" s="14">
        <v>0.5</v>
      </c>
      <c r="S7" s="13" t="str">
        <f t="shared" ref="S7:S70" si="6">IF(R7&gt;=55%,"Y","N")</f>
        <v>N</v>
      </c>
      <c r="T7" s="14">
        <v>0.62</v>
      </c>
      <c r="U7" s="13" t="str">
        <f t="shared" ref="U7:U70" si="7">IF(T7&gt;=55%,"Y","N")</f>
        <v>Y</v>
      </c>
    </row>
    <row r="8" spans="1:26" ht="15.75" x14ac:dyDescent="0.25">
      <c r="A8" s="13">
        <v>2</v>
      </c>
      <c r="B8" s="11" t="s">
        <v>85</v>
      </c>
      <c r="C8" s="29" t="s">
        <v>275</v>
      </c>
      <c r="D8" s="22">
        <v>0.61333333333333329</v>
      </c>
      <c r="E8" s="13" t="str">
        <f t="shared" si="0"/>
        <v>Y</v>
      </c>
      <c r="F8" s="14">
        <v>0.62</v>
      </c>
      <c r="G8" s="13" t="str">
        <f t="shared" si="1"/>
        <v>Y</v>
      </c>
      <c r="H8" s="14">
        <v>0.54</v>
      </c>
      <c r="I8" s="13" t="str">
        <f t="shared" ref="I8:I71" si="8">IF(H8&gt;=55%,"Y","N")</f>
        <v>N</v>
      </c>
      <c r="J8" s="14">
        <v>0.61</v>
      </c>
      <c r="K8" s="13" t="str">
        <f t="shared" si="2"/>
        <v>Y</v>
      </c>
      <c r="L8" s="14">
        <v>0.67</v>
      </c>
      <c r="M8" s="13" t="str">
        <f t="shared" si="3"/>
        <v>Y</v>
      </c>
      <c r="N8" s="14">
        <v>0.57999999999999996</v>
      </c>
      <c r="O8" s="13" t="str">
        <f t="shared" si="4"/>
        <v>Y</v>
      </c>
      <c r="P8" s="14">
        <v>0.59333333333333338</v>
      </c>
      <c r="Q8" s="13" t="str">
        <f t="shared" si="5"/>
        <v>Y</v>
      </c>
      <c r="R8" s="14">
        <v>0.61</v>
      </c>
      <c r="S8" s="13" t="str">
        <f t="shared" si="6"/>
        <v>Y</v>
      </c>
      <c r="T8" s="14">
        <v>0.78</v>
      </c>
      <c r="U8" s="13" t="str">
        <f t="shared" si="7"/>
        <v>Y</v>
      </c>
    </row>
    <row r="9" spans="1:26" ht="15.75" x14ac:dyDescent="0.25">
      <c r="A9" s="13">
        <v>3</v>
      </c>
      <c r="B9" s="11" t="s">
        <v>87</v>
      </c>
      <c r="C9" s="29" t="s">
        <v>276</v>
      </c>
      <c r="D9" s="22">
        <v>0.64</v>
      </c>
      <c r="E9" s="13" t="str">
        <f t="shared" si="0"/>
        <v>Y</v>
      </c>
      <c r="F9" s="14">
        <v>0.57333333333333336</v>
      </c>
      <c r="G9" s="13" t="str">
        <f t="shared" si="1"/>
        <v>Y</v>
      </c>
      <c r="H9" s="14">
        <v>0.49333333333333335</v>
      </c>
      <c r="I9" s="13" t="str">
        <f t="shared" si="8"/>
        <v>N</v>
      </c>
      <c r="J9" s="14">
        <v>0.52</v>
      </c>
      <c r="K9" s="13" t="str">
        <f t="shared" si="2"/>
        <v>N</v>
      </c>
      <c r="L9" s="14">
        <v>0.64</v>
      </c>
      <c r="M9" s="13" t="str">
        <f t="shared" si="3"/>
        <v>Y</v>
      </c>
      <c r="N9" s="14">
        <v>0.62</v>
      </c>
      <c r="O9" s="13" t="str">
        <f t="shared" si="4"/>
        <v>Y</v>
      </c>
      <c r="P9" s="14">
        <v>0.56666666666666665</v>
      </c>
      <c r="Q9" s="13" t="str">
        <f t="shared" si="5"/>
        <v>Y</v>
      </c>
      <c r="R9" s="14">
        <v>0.57999999999999996</v>
      </c>
      <c r="S9" s="13" t="str">
        <f t="shared" si="6"/>
        <v>Y</v>
      </c>
      <c r="T9" s="14">
        <v>0.64</v>
      </c>
      <c r="U9" s="13" t="str">
        <f t="shared" si="7"/>
        <v>Y</v>
      </c>
    </row>
    <row r="10" spans="1:26" ht="15.75" x14ac:dyDescent="0.25">
      <c r="A10" s="13">
        <v>4</v>
      </c>
      <c r="B10" s="11" t="s">
        <v>89</v>
      </c>
      <c r="C10" s="29" t="s">
        <v>277</v>
      </c>
      <c r="D10" s="22">
        <v>0.68</v>
      </c>
      <c r="E10" s="13" t="str">
        <f t="shared" si="0"/>
        <v>Y</v>
      </c>
      <c r="F10" s="14">
        <v>0.58666666666666667</v>
      </c>
      <c r="G10" s="13" t="str">
        <f t="shared" si="1"/>
        <v>Y</v>
      </c>
      <c r="H10" s="14">
        <v>0.58666666666666667</v>
      </c>
      <c r="I10" s="13" t="str">
        <f t="shared" si="8"/>
        <v>Y</v>
      </c>
      <c r="J10" s="14">
        <v>0.61</v>
      </c>
      <c r="K10" s="13" t="str">
        <f t="shared" si="2"/>
        <v>Y</v>
      </c>
      <c r="L10" s="14">
        <v>0.64</v>
      </c>
      <c r="M10" s="13" t="str">
        <f t="shared" si="3"/>
        <v>Y</v>
      </c>
      <c r="N10" s="14">
        <v>0.62</v>
      </c>
      <c r="O10" s="13" t="str">
        <f t="shared" si="4"/>
        <v>Y</v>
      </c>
      <c r="P10" s="14">
        <v>0.65333333333333332</v>
      </c>
      <c r="Q10" s="13" t="str">
        <f t="shared" si="5"/>
        <v>Y</v>
      </c>
      <c r="R10" s="14">
        <v>0.67</v>
      </c>
      <c r="S10" s="13" t="str">
        <f t="shared" si="6"/>
        <v>Y</v>
      </c>
      <c r="T10" s="14">
        <v>0.68</v>
      </c>
      <c r="U10" s="13" t="str">
        <f t="shared" si="7"/>
        <v>Y</v>
      </c>
    </row>
    <row r="11" spans="1:26" ht="15.75" x14ac:dyDescent="0.25">
      <c r="A11" s="13">
        <v>5</v>
      </c>
      <c r="B11" s="11" t="s">
        <v>91</v>
      </c>
      <c r="C11" s="29" t="s">
        <v>278</v>
      </c>
      <c r="D11" s="22">
        <v>0.69333333333333336</v>
      </c>
      <c r="E11" s="13" t="str">
        <f t="shared" si="0"/>
        <v>Y</v>
      </c>
      <c r="F11" s="14">
        <v>0.70666666666666667</v>
      </c>
      <c r="G11" s="13" t="str">
        <f t="shared" si="1"/>
        <v>Y</v>
      </c>
      <c r="H11" s="14">
        <v>0.58666666666666667</v>
      </c>
      <c r="I11" s="13" t="str">
        <f t="shared" si="8"/>
        <v>Y</v>
      </c>
      <c r="J11" s="14">
        <v>0.56999999999999995</v>
      </c>
      <c r="K11" s="13" t="str">
        <f t="shared" si="2"/>
        <v>Y</v>
      </c>
      <c r="L11" s="14">
        <v>0.66</v>
      </c>
      <c r="M11" s="13" t="str">
        <f t="shared" si="3"/>
        <v>Y</v>
      </c>
      <c r="N11" s="14">
        <v>0.62</v>
      </c>
      <c r="O11" s="13" t="str">
        <f t="shared" si="4"/>
        <v>Y</v>
      </c>
      <c r="P11" s="14">
        <v>0.6333333333333333</v>
      </c>
      <c r="Q11" s="13" t="str">
        <f t="shared" si="5"/>
        <v>Y</v>
      </c>
      <c r="R11" s="14">
        <v>0.71</v>
      </c>
      <c r="S11" s="13" t="str">
        <f t="shared" si="6"/>
        <v>Y</v>
      </c>
      <c r="T11" s="14">
        <v>0.68</v>
      </c>
      <c r="U11" s="13" t="str">
        <f t="shared" si="7"/>
        <v>Y</v>
      </c>
    </row>
    <row r="12" spans="1:26" ht="15.75" x14ac:dyDescent="0.25">
      <c r="A12" s="13">
        <v>6</v>
      </c>
      <c r="B12" s="11" t="s">
        <v>93</v>
      </c>
      <c r="C12" s="29" t="s">
        <v>279</v>
      </c>
      <c r="D12" s="22">
        <v>0.57299999999999995</v>
      </c>
      <c r="E12" s="13" t="str">
        <f t="shared" si="0"/>
        <v>Y</v>
      </c>
      <c r="F12" s="14">
        <v>0.52</v>
      </c>
      <c r="G12" s="13" t="str">
        <f t="shared" si="1"/>
        <v>N</v>
      </c>
      <c r="H12" s="14">
        <v>0.54</v>
      </c>
      <c r="I12" s="13" t="str">
        <f t="shared" si="8"/>
        <v>N</v>
      </c>
      <c r="J12" s="14">
        <v>0.52</v>
      </c>
      <c r="K12" s="13" t="str">
        <f t="shared" si="2"/>
        <v>N</v>
      </c>
      <c r="L12" s="14">
        <v>0.66</v>
      </c>
      <c r="M12" s="13" t="str">
        <f t="shared" si="3"/>
        <v>Y</v>
      </c>
      <c r="N12" s="14">
        <v>0.5</v>
      </c>
      <c r="O12" s="13" t="str">
        <f t="shared" si="4"/>
        <v>N</v>
      </c>
      <c r="P12" s="14">
        <v>0.57999999999999996</v>
      </c>
      <c r="Q12" s="13" t="str">
        <f t="shared" si="5"/>
        <v>Y</v>
      </c>
      <c r="R12" s="14">
        <v>0.5</v>
      </c>
      <c r="S12" s="13" t="str">
        <f t="shared" si="6"/>
        <v>N</v>
      </c>
      <c r="T12" s="14">
        <v>0.52</v>
      </c>
      <c r="U12" s="13" t="str">
        <f t="shared" si="7"/>
        <v>N</v>
      </c>
    </row>
    <row r="13" spans="1:26" ht="15.75" x14ac:dyDescent="0.25">
      <c r="A13" s="13">
        <v>7</v>
      </c>
      <c r="B13" s="11" t="s">
        <v>95</v>
      </c>
      <c r="C13" s="29" t="s">
        <v>280</v>
      </c>
      <c r="D13" s="22">
        <v>0.81333333333333335</v>
      </c>
      <c r="E13" s="13" t="str">
        <f t="shared" si="0"/>
        <v>Y</v>
      </c>
      <c r="F13" s="14">
        <v>0.67333333333333334</v>
      </c>
      <c r="G13" s="13" t="str">
        <f t="shared" si="1"/>
        <v>Y</v>
      </c>
      <c r="H13" s="14">
        <v>0.6</v>
      </c>
      <c r="I13" s="13" t="str">
        <f t="shared" si="8"/>
        <v>Y</v>
      </c>
      <c r="J13" s="14">
        <v>0.8</v>
      </c>
      <c r="K13" s="13" t="str">
        <f t="shared" si="2"/>
        <v>Y</v>
      </c>
      <c r="L13" s="14">
        <v>0.75</v>
      </c>
      <c r="M13" s="13" t="str">
        <f t="shared" si="3"/>
        <v>Y</v>
      </c>
      <c r="N13" s="14">
        <v>0.68</v>
      </c>
      <c r="O13" s="13" t="str">
        <f t="shared" si="4"/>
        <v>Y</v>
      </c>
      <c r="P13" s="14">
        <v>0.6333333333333333</v>
      </c>
      <c r="Q13" s="13" t="str">
        <f t="shared" si="5"/>
        <v>Y</v>
      </c>
      <c r="R13" s="14">
        <v>0.72</v>
      </c>
      <c r="S13" s="13" t="str">
        <f t="shared" si="6"/>
        <v>Y</v>
      </c>
      <c r="T13" s="14">
        <v>0.64</v>
      </c>
      <c r="U13" s="13" t="str">
        <f t="shared" si="7"/>
        <v>Y</v>
      </c>
    </row>
    <row r="14" spans="1:26" ht="15.75" x14ac:dyDescent="0.25">
      <c r="A14" s="13">
        <v>8</v>
      </c>
      <c r="B14" s="11" t="s">
        <v>97</v>
      </c>
      <c r="C14" s="29" t="s">
        <v>281</v>
      </c>
      <c r="D14" s="22">
        <v>0.7</v>
      </c>
      <c r="E14" s="13" t="str">
        <f t="shared" si="0"/>
        <v>Y</v>
      </c>
      <c r="F14" s="14">
        <v>0.6</v>
      </c>
      <c r="G14" s="13" t="str">
        <f t="shared" si="1"/>
        <v>Y</v>
      </c>
      <c r="H14" s="14">
        <v>0.54666666666666663</v>
      </c>
      <c r="I14" s="13" t="str">
        <f t="shared" si="8"/>
        <v>N</v>
      </c>
      <c r="J14" s="14">
        <v>0.71</v>
      </c>
      <c r="K14" s="13" t="str">
        <f t="shared" si="2"/>
        <v>Y</v>
      </c>
      <c r="L14" s="14">
        <v>0.71</v>
      </c>
      <c r="M14" s="13" t="str">
        <f t="shared" si="3"/>
        <v>Y</v>
      </c>
      <c r="N14" s="14">
        <v>0.64</v>
      </c>
      <c r="O14" s="13" t="str">
        <f t="shared" si="4"/>
        <v>Y</v>
      </c>
      <c r="P14" s="14">
        <v>0.65333333333333332</v>
      </c>
      <c r="Q14" s="13" t="str">
        <f t="shared" si="5"/>
        <v>Y</v>
      </c>
      <c r="R14" s="14">
        <v>0.61</v>
      </c>
      <c r="S14" s="13" t="str">
        <f t="shared" si="6"/>
        <v>Y</v>
      </c>
      <c r="T14" s="14">
        <v>0.76</v>
      </c>
      <c r="U14" s="13" t="str">
        <f t="shared" si="7"/>
        <v>Y</v>
      </c>
    </row>
    <row r="15" spans="1:26" ht="15.75" x14ac:dyDescent="0.25">
      <c r="A15" s="13">
        <v>9</v>
      </c>
      <c r="B15" s="11" t="s">
        <v>99</v>
      </c>
      <c r="C15" s="29" t="s">
        <v>282</v>
      </c>
      <c r="D15" s="22">
        <v>0.5</v>
      </c>
      <c r="E15" s="13" t="str">
        <f t="shared" si="0"/>
        <v>N</v>
      </c>
      <c r="F15" s="14">
        <v>0.6</v>
      </c>
      <c r="G15" s="13" t="str">
        <f t="shared" si="1"/>
        <v>Y</v>
      </c>
      <c r="H15" s="14">
        <v>0.54</v>
      </c>
      <c r="I15" s="13" t="str">
        <f t="shared" si="8"/>
        <v>N</v>
      </c>
      <c r="J15" s="14">
        <v>0.6</v>
      </c>
      <c r="K15" s="13" t="str">
        <f t="shared" si="2"/>
        <v>Y</v>
      </c>
      <c r="L15" s="14">
        <v>0.62</v>
      </c>
      <c r="M15" s="13" t="str">
        <f t="shared" si="3"/>
        <v>Y</v>
      </c>
      <c r="N15" s="14">
        <v>0.6</v>
      </c>
      <c r="O15" s="13" t="str">
        <f t="shared" si="4"/>
        <v>Y</v>
      </c>
      <c r="P15" s="14">
        <v>0.5</v>
      </c>
      <c r="Q15" s="13" t="str">
        <f t="shared" si="5"/>
        <v>N</v>
      </c>
      <c r="R15" s="14">
        <v>0.54</v>
      </c>
      <c r="S15" s="13" t="str">
        <f t="shared" si="6"/>
        <v>N</v>
      </c>
      <c r="T15" s="14">
        <v>0.56000000000000005</v>
      </c>
      <c r="U15" s="13" t="str">
        <f t="shared" si="7"/>
        <v>Y</v>
      </c>
    </row>
    <row r="16" spans="1:26" ht="15.75" x14ac:dyDescent="0.25">
      <c r="A16" s="13">
        <v>10</v>
      </c>
      <c r="B16" s="11" t="s">
        <v>101</v>
      </c>
      <c r="C16" s="29" t="s">
        <v>283</v>
      </c>
      <c r="D16" s="22">
        <v>0.6333333333333333</v>
      </c>
      <c r="E16" s="13" t="str">
        <f t="shared" si="0"/>
        <v>Y</v>
      </c>
      <c r="F16" s="14">
        <v>0.54666666666666663</v>
      </c>
      <c r="G16" s="13" t="str">
        <f t="shared" si="1"/>
        <v>N</v>
      </c>
      <c r="H16" s="14">
        <v>0.56000000000000005</v>
      </c>
      <c r="I16" s="13" t="str">
        <f t="shared" si="8"/>
        <v>Y</v>
      </c>
      <c r="J16" s="14">
        <v>0.54</v>
      </c>
      <c r="K16" s="13" t="str">
        <f t="shared" si="2"/>
        <v>N</v>
      </c>
      <c r="L16" s="14">
        <v>0.65</v>
      </c>
      <c r="M16" s="13" t="str">
        <f t="shared" si="3"/>
        <v>Y</v>
      </c>
      <c r="N16" s="14">
        <v>0.5</v>
      </c>
      <c r="O16" s="13" t="str">
        <f t="shared" si="4"/>
        <v>N</v>
      </c>
      <c r="P16" s="14">
        <v>0.62666666666666671</v>
      </c>
      <c r="Q16" s="13" t="str">
        <f t="shared" si="5"/>
        <v>Y</v>
      </c>
      <c r="R16" s="14">
        <v>0.63</v>
      </c>
      <c r="S16" s="13" t="str">
        <f t="shared" si="6"/>
        <v>Y</v>
      </c>
      <c r="T16" s="14">
        <v>0.76</v>
      </c>
      <c r="U16" s="13" t="str">
        <f t="shared" si="7"/>
        <v>Y</v>
      </c>
    </row>
    <row r="17" spans="1:21" ht="15.75" customHeight="1" x14ac:dyDescent="0.25">
      <c r="A17" s="13">
        <v>11</v>
      </c>
      <c r="B17" s="11" t="s">
        <v>103</v>
      </c>
      <c r="C17" s="29" t="s">
        <v>284</v>
      </c>
      <c r="D17" s="22">
        <v>0.56000000000000005</v>
      </c>
      <c r="E17" s="13" t="str">
        <f t="shared" si="0"/>
        <v>Y</v>
      </c>
      <c r="F17" s="14">
        <v>0.59333333333333338</v>
      </c>
      <c r="G17" s="13" t="str">
        <f t="shared" si="1"/>
        <v>Y</v>
      </c>
      <c r="H17" s="14">
        <v>0.55333333333333334</v>
      </c>
      <c r="I17" s="13" t="str">
        <f t="shared" si="8"/>
        <v>Y</v>
      </c>
      <c r="J17" s="14">
        <v>0.6</v>
      </c>
      <c r="K17" s="13" t="str">
        <f t="shared" si="2"/>
        <v>Y</v>
      </c>
      <c r="L17" s="14">
        <v>0.74</v>
      </c>
      <c r="M17" s="13" t="str">
        <f t="shared" si="3"/>
        <v>Y</v>
      </c>
      <c r="N17" s="14">
        <v>0.62</v>
      </c>
      <c r="O17" s="13" t="str">
        <f t="shared" si="4"/>
        <v>Y</v>
      </c>
      <c r="P17" s="14">
        <v>0.5</v>
      </c>
      <c r="Q17" s="13" t="str">
        <f t="shared" si="5"/>
        <v>N</v>
      </c>
      <c r="R17" s="14">
        <v>0.64</v>
      </c>
      <c r="S17" s="13" t="str">
        <f t="shared" si="6"/>
        <v>Y</v>
      </c>
      <c r="T17" s="14">
        <v>0.82</v>
      </c>
      <c r="U17" s="13" t="str">
        <f t="shared" si="7"/>
        <v>Y</v>
      </c>
    </row>
    <row r="18" spans="1:21" ht="15.75" customHeight="1" x14ac:dyDescent="0.25">
      <c r="A18" s="13">
        <v>12</v>
      </c>
      <c r="B18" s="11" t="s">
        <v>105</v>
      </c>
      <c r="C18" s="29" t="s">
        <v>285</v>
      </c>
      <c r="D18" s="22">
        <v>0.6</v>
      </c>
      <c r="E18" s="13" t="str">
        <f t="shared" si="0"/>
        <v>Y</v>
      </c>
      <c r="F18" s="14">
        <v>0.50666666666666671</v>
      </c>
      <c r="G18" s="13" t="str">
        <f t="shared" si="1"/>
        <v>N</v>
      </c>
      <c r="H18" s="14">
        <v>0.56000000000000005</v>
      </c>
      <c r="I18" s="13" t="str">
        <f t="shared" si="8"/>
        <v>Y</v>
      </c>
      <c r="J18" s="14">
        <v>0.57999999999999996</v>
      </c>
      <c r="K18" s="13" t="str">
        <f t="shared" si="2"/>
        <v>Y</v>
      </c>
      <c r="L18" s="14">
        <v>0.72</v>
      </c>
      <c r="M18" s="13" t="str">
        <f t="shared" si="3"/>
        <v>Y</v>
      </c>
      <c r="N18" s="14">
        <v>0.62</v>
      </c>
      <c r="O18" s="13" t="str">
        <f t="shared" si="4"/>
        <v>Y</v>
      </c>
      <c r="P18" s="14">
        <v>0.55333333333333334</v>
      </c>
      <c r="Q18" s="13" t="str">
        <f t="shared" si="5"/>
        <v>Y</v>
      </c>
      <c r="R18" s="14">
        <v>0.53</v>
      </c>
      <c r="S18" s="13" t="str">
        <f t="shared" si="6"/>
        <v>N</v>
      </c>
      <c r="T18" s="14">
        <v>0.68</v>
      </c>
      <c r="U18" s="13" t="str">
        <f t="shared" si="7"/>
        <v>Y</v>
      </c>
    </row>
    <row r="19" spans="1:21" ht="15.75" customHeight="1" x14ac:dyDescent="0.25">
      <c r="A19" s="13">
        <v>13</v>
      </c>
      <c r="B19" s="11" t="s">
        <v>107</v>
      </c>
      <c r="C19" s="29" t="s">
        <v>286</v>
      </c>
      <c r="D19" s="22">
        <v>0.56666666666666665</v>
      </c>
      <c r="E19" s="13" t="str">
        <f t="shared" si="0"/>
        <v>Y</v>
      </c>
      <c r="F19" s="14">
        <v>0.6</v>
      </c>
      <c r="G19" s="13" t="str">
        <f t="shared" si="1"/>
        <v>Y</v>
      </c>
      <c r="H19" s="14">
        <v>0.60666666666666669</v>
      </c>
      <c r="I19" s="13" t="str">
        <f t="shared" si="8"/>
        <v>Y</v>
      </c>
      <c r="J19" s="14">
        <v>0.33</v>
      </c>
      <c r="K19" s="13" t="str">
        <f t="shared" si="2"/>
        <v>N</v>
      </c>
      <c r="L19" s="14">
        <v>0.66</v>
      </c>
      <c r="M19" s="13" t="str">
        <f t="shared" si="3"/>
        <v>Y</v>
      </c>
      <c r="N19" s="14">
        <v>0.57999999999999996</v>
      </c>
      <c r="O19" s="13" t="str">
        <f t="shared" si="4"/>
        <v>Y</v>
      </c>
      <c r="P19" s="14">
        <v>0.62</v>
      </c>
      <c r="Q19" s="13" t="str">
        <f t="shared" si="5"/>
        <v>Y</v>
      </c>
      <c r="R19" s="14">
        <v>0.57999999999999996</v>
      </c>
      <c r="S19" s="13" t="str">
        <f t="shared" si="6"/>
        <v>Y</v>
      </c>
      <c r="T19" s="14">
        <v>0.7</v>
      </c>
      <c r="U19" s="13" t="str">
        <f t="shared" si="7"/>
        <v>Y</v>
      </c>
    </row>
    <row r="20" spans="1:21" ht="15.75" customHeight="1" x14ac:dyDescent="0.25">
      <c r="A20" s="13">
        <v>14</v>
      </c>
      <c r="B20" s="11" t="s">
        <v>109</v>
      </c>
      <c r="C20" s="29" t="s">
        <v>287</v>
      </c>
      <c r="D20" s="22">
        <v>0.7466666666666667</v>
      </c>
      <c r="E20" s="13" t="str">
        <f t="shared" si="0"/>
        <v>Y</v>
      </c>
      <c r="F20" s="14">
        <v>0.72666666666666668</v>
      </c>
      <c r="G20" s="13" t="str">
        <f t="shared" si="1"/>
        <v>Y</v>
      </c>
      <c r="H20" s="14">
        <v>0.64</v>
      </c>
      <c r="I20" s="13" t="str">
        <f t="shared" si="8"/>
        <v>Y</v>
      </c>
      <c r="J20" s="14">
        <v>0.67</v>
      </c>
      <c r="K20" s="13" t="str">
        <f t="shared" si="2"/>
        <v>Y</v>
      </c>
      <c r="L20" s="14">
        <v>0.82</v>
      </c>
      <c r="M20" s="13" t="str">
        <f t="shared" si="3"/>
        <v>Y</v>
      </c>
      <c r="N20" s="14">
        <v>0.64</v>
      </c>
      <c r="O20" s="13" t="str">
        <f t="shared" si="4"/>
        <v>Y</v>
      </c>
      <c r="P20" s="14">
        <v>0.72</v>
      </c>
      <c r="Q20" s="13" t="str">
        <f t="shared" si="5"/>
        <v>Y</v>
      </c>
      <c r="R20" s="14">
        <v>0.72</v>
      </c>
      <c r="S20" s="13" t="str">
        <f t="shared" si="6"/>
        <v>Y</v>
      </c>
      <c r="T20" s="14">
        <v>0.82</v>
      </c>
      <c r="U20" s="13" t="str">
        <f t="shared" si="7"/>
        <v>Y</v>
      </c>
    </row>
    <row r="21" spans="1:21" ht="15.75" customHeight="1" x14ac:dyDescent="0.25">
      <c r="A21" s="13">
        <v>15</v>
      </c>
      <c r="B21" s="11" t="s">
        <v>111</v>
      </c>
      <c r="C21" s="29" t="s">
        <v>288</v>
      </c>
      <c r="D21" s="22">
        <v>0.70666666666666667</v>
      </c>
      <c r="E21" s="13" t="str">
        <f t="shared" si="0"/>
        <v>Y</v>
      </c>
      <c r="F21" s="14">
        <v>0.65333333333333332</v>
      </c>
      <c r="G21" s="13" t="str">
        <f t="shared" si="1"/>
        <v>Y</v>
      </c>
      <c r="H21" s="14">
        <v>0.64666666666666661</v>
      </c>
      <c r="I21" s="13" t="str">
        <f t="shared" si="8"/>
        <v>Y</v>
      </c>
      <c r="J21" s="14">
        <v>0.54</v>
      </c>
      <c r="K21" s="13" t="str">
        <f t="shared" si="2"/>
        <v>N</v>
      </c>
      <c r="L21" s="14">
        <v>0.71</v>
      </c>
      <c r="M21" s="13" t="str">
        <f t="shared" si="3"/>
        <v>Y</v>
      </c>
      <c r="N21" s="14">
        <v>0.57999999999999996</v>
      </c>
      <c r="O21" s="13" t="str">
        <f t="shared" si="4"/>
        <v>Y</v>
      </c>
      <c r="P21" s="14">
        <v>0.58666666666666667</v>
      </c>
      <c r="Q21" s="13" t="str">
        <f t="shared" si="5"/>
        <v>Y</v>
      </c>
      <c r="R21" s="14">
        <v>0.6</v>
      </c>
      <c r="S21" s="13" t="str">
        <f t="shared" si="6"/>
        <v>Y</v>
      </c>
      <c r="T21" s="14">
        <v>0.68</v>
      </c>
      <c r="U21" s="13" t="str">
        <f t="shared" si="7"/>
        <v>Y</v>
      </c>
    </row>
    <row r="22" spans="1:21" ht="15.75" customHeight="1" x14ac:dyDescent="0.25">
      <c r="A22" s="13">
        <v>16</v>
      </c>
      <c r="B22" s="11" t="s">
        <v>113</v>
      </c>
      <c r="C22" s="29" t="s">
        <v>289</v>
      </c>
      <c r="D22" s="22">
        <v>0.7466666666666667</v>
      </c>
      <c r="E22" s="13" t="str">
        <f t="shared" si="0"/>
        <v>Y</v>
      </c>
      <c r="F22" s="14">
        <v>0.68</v>
      </c>
      <c r="G22" s="13" t="str">
        <f t="shared" si="1"/>
        <v>Y</v>
      </c>
      <c r="H22" s="14">
        <v>0.62666666666666671</v>
      </c>
      <c r="I22" s="13" t="str">
        <f t="shared" si="8"/>
        <v>Y</v>
      </c>
      <c r="J22" s="14">
        <v>0.68</v>
      </c>
      <c r="K22" s="13" t="str">
        <f t="shared" si="2"/>
        <v>Y</v>
      </c>
      <c r="L22" s="14">
        <v>0.69</v>
      </c>
      <c r="M22" s="13" t="str">
        <f t="shared" si="3"/>
        <v>Y</v>
      </c>
      <c r="N22" s="14">
        <v>0.62</v>
      </c>
      <c r="O22" s="13" t="str">
        <f t="shared" si="4"/>
        <v>Y</v>
      </c>
      <c r="P22" s="14">
        <v>0.53333333333333333</v>
      </c>
      <c r="Q22" s="13" t="str">
        <f t="shared" si="5"/>
        <v>N</v>
      </c>
      <c r="R22" s="14">
        <v>0.56999999999999995</v>
      </c>
      <c r="S22" s="13" t="str">
        <f t="shared" si="6"/>
        <v>Y</v>
      </c>
      <c r="T22" s="14">
        <v>0.74</v>
      </c>
      <c r="U22" s="13" t="str">
        <f t="shared" si="7"/>
        <v>Y</v>
      </c>
    </row>
    <row r="23" spans="1:21" ht="15.75" customHeight="1" x14ac:dyDescent="0.25">
      <c r="A23" s="13">
        <v>17</v>
      </c>
      <c r="B23" s="11" t="s">
        <v>115</v>
      </c>
      <c r="C23" s="29" t="s">
        <v>290</v>
      </c>
      <c r="D23" s="22">
        <v>0.55300000000000005</v>
      </c>
      <c r="E23" s="13" t="str">
        <f t="shared" si="0"/>
        <v>Y</v>
      </c>
      <c r="F23" s="14">
        <v>0.54700000000000004</v>
      </c>
      <c r="G23" s="13" t="str">
        <f t="shared" si="1"/>
        <v>N</v>
      </c>
      <c r="H23" s="14">
        <v>0.48666666666666669</v>
      </c>
      <c r="I23" s="13" t="str">
        <f t="shared" si="8"/>
        <v>N</v>
      </c>
      <c r="J23" s="14">
        <v>0.48</v>
      </c>
      <c r="K23" s="13" t="str">
        <f t="shared" si="2"/>
        <v>N</v>
      </c>
      <c r="L23" s="14">
        <v>0.59</v>
      </c>
      <c r="M23" s="13" t="str">
        <f t="shared" si="3"/>
        <v>Y</v>
      </c>
      <c r="N23" s="14">
        <v>0.57999999999999996</v>
      </c>
      <c r="O23" s="13" t="str">
        <f t="shared" si="4"/>
        <v>Y</v>
      </c>
      <c r="P23" s="14">
        <v>0.52</v>
      </c>
      <c r="Q23" s="13" t="str">
        <f t="shared" si="5"/>
        <v>N</v>
      </c>
      <c r="R23" s="14">
        <v>0.54</v>
      </c>
      <c r="S23" s="13" t="str">
        <f t="shared" si="6"/>
        <v>N</v>
      </c>
      <c r="T23" s="14">
        <v>0.64</v>
      </c>
      <c r="U23" s="13" t="str">
        <f t="shared" si="7"/>
        <v>Y</v>
      </c>
    </row>
    <row r="24" spans="1:21" ht="15.75" customHeight="1" x14ac:dyDescent="0.25">
      <c r="A24" s="13">
        <v>18</v>
      </c>
      <c r="B24" s="11" t="s">
        <v>117</v>
      </c>
      <c r="C24" s="29" t="s">
        <v>291</v>
      </c>
      <c r="D24" s="22">
        <v>0.58666666666666667</v>
      </c>
      <c r="E24" s="13" t="str">
        <f t="shared" si="0"/>
        <v>Y</v>
      </c>
      <c r="F24" s="14">
        <v>0.6</v>
      </c>
      <c r="G24" s="13" t="str">
        <f t="shared" si="1"/>
        <v>Y</v>
      </c>
      <c r="H24" s="14">
        <v>0.67333333333333334</v>
      </c>
      <c r="I24" s="13" t="str">
        <f t="shared" si="8"/>
        <v>Y</v>
      </c>
      <c r="J24" s="14">
        <v>0.62</v>
      </c>
      <c r="K24" s="13" t="str">
        <f t="shared" si="2"/>
        <v>Y</v>
      </c>
      <c r="L24" s="14">
        <v>0.74</v>
      </c>
      <c r="M24" s="13" t="str">
        <f t="shared" si="3"/>
        <v>Y</v>
      </c>
      <c r="N24" s="14">
        <v>0.6</v>
      </c>
      <c r="O24" s="13" t="str">
        <f t="shared" si="4"/>
        <v>Y</v>
      </c>
      <c r="P24" s="14">
        <v>0.52666666666666662</v>
      </c>
      <c r="Q24" s="13" t="str">
        <f t="shared" si="5"/>
        <v>N</v>
      </c>
      <c r="R24" s="14">
        <v>0.56000000000000005</v>
      </c>
      <c r="S24" s="13" t="str">
        <f t="shared" si="6"/>
        <v>Y</v>
      </c>
      <c r="T24" s="14">
        <v>0.57999999999999996</v>
      </c>
      <c r="U24" s="13" t="str">
        <f t="shared" si="7"/>
        <v>Y</v>
      </c>
    </row>
    <row r="25" spans="1:21" ht="15.75" customHeight="1" x14ac:dyDescent="0.25">
      <c r="A25" s="13">
        <v>19</v>
      </c>
      <c r="B25" s="11" t="s">
        <v>119</v>
      </c>
      <c r="C25" s="29" t="s">
        <v>292</v>
      </c>
      <c r="D25" s="22">
        <v>0.77333333333333332</v>
      </c>
      <c r="E25" s="13" t="str">
        <f t="shared" si="0"/>
        <v>Y</v>
      </c>
      <c r="F25" s="14">
        <v>0.70666666666666667</v>
      </c>
      <c r="G25" s="13" t="str">
        <f t="shared" si="1"/>
        <v>Y</v>
      </c>
      <c r="H25" s="14">
        <v>0.71333333333333337</v>
      </c>
      <c r="I25" s="13" t="str">
        <f t="shared" si="8"/>
        <v>Y</v>
      </c>
      <c r="J25" s="14">
        <v>0.61</v>
      </c>
      <c r="K25" s="13" t="str">
        <f t="shared" si="2"/>
        <v>Y</v>
      </c>
      <c r="L25" s="14">
        <v>0.74</v>
      </c>
      <c r="M25" s="13" t="str">
        <f t="shared" si="3"/>
        <v>Y</v>
      </c>
      <c r="N25" s="14">
        <v>0.62</v>
      </c>
      <c r="O25" s="13" t="str">
        <f t="shared" si="4"/>
        <v>Y</v>
      </c>
      <c r="P25" s="14">
        <v>0.52</v>
      </c>
      <c r="Q25" s="13" t="str">
        <f t="shared" si="5"/>
        <v>N</v>
      </c>
      <c r="R25" s="14">
        <v>0.63</v>
      </c>
      <c r="S25" s="13" t="str">
        <f t="shared" si="6"/>
        <v>Y</v>
      </c>
      <c r="T25" s="14">
        <v>0.76</v>
      </c>
      <c r="U25" s="13" t="str">
        <f t="shared" si="7"/>
        <v>Y</v>
      </c>
    </row>
    <row r="26" spans="1:21" ht="15.75" customHeight="1" x14ac:dyDescent="0.25">
      <c r="A26" s="13">
        <v>20</v>
      </c>
      <c r="B26" s="11" t="s">
        <v>121</v>
      </c>
      <c r="C26" s="29" t="s">
        <v>293</v>
      </c>
      <c r="D26" s="22">
        <v>0.56666666666666665</v>
      </c>
      <c r="E26" s="13" t="str">
        <f t="shared" si="0"/>
        <v>Y</v>
      </c>
      <c r="F26" s="14">
        <v>0.59333333333333338</v>
      </c>
      <c r="G26" s="13" t="str">
        <f t="shared" si="1"/>
        <v>Y</v>
      </c>
      <c r="H26" s="14">
        <v>0.72</v>
      </c>
      <c r="I26" s="13" t="str">
        <f t="shared" si="8"/>
        <v>Y</v>
      </c>
      <c r="J26" s="14">
        <v>0.63</v>
      </c>
      <c r="K26" s="13" t="str">
        <f t="shared" si="2"/>
        <v>Y</v>
      </c>
      <c r="L26" s="14">
        <v>0.59</v>
      </c>
      <c r="M26" s="13" t="str">
        <f t="shared" si="3"/>
        <v>Y</v>
      </c>
      <c r="N26" s="14">
        <v>0.6</v>
      </c>
      <c r="O26" s="13" t="str">
        <f t="shared" si="4"/>
        <v>Y</v>
      </c>
      <c r="P26" s="14">
        <v>0.53333333333333333</v>
      </c>
      <c r="Q26" s="13" t="str">
        <f t="shared" si="5"/>
        <v>N</v>
      </c>
      <c r="R26" s="14">
        <v>0.61</v>
      </c>
      <c r="S26" s="13" t="str">
        <f t="shared" si="6"/>
        <v>Y</v>
      </c>
      <c r="T26" s="14">
        <v>0.68</v>
      </c>
      <c r="U26" s="13" t="str">
        <f t="shared" si="7"/>
        <v>Y</v>
      </c>
    </row>
    <row r="27" spans="1:21" ht="15.75" customHeight="1" x14ac:dyDescent="0.25">
      <c r="A27" s="13">
        <v>21</v>
      </c>
      <c r="B27" s="11" t="s">
        <v>123</v>
      </c>
      <c r="C27" s="29" t="s">
        <v>294</v>
      </c>
      <c r="D27" s="22">
        <v>0.57333333333333336</v>
      </c>
      <c r="E27" s="13" t="str">
        <f t="shared" si="0"/>
        <v>Y</v>
      </c>
      <c r="F27" s="14">
        <v>0.5</v>
      </c>
      <c r="G27" s="13" t="str">
        <f t="shared" si="1"/>
        <v>N</v>
      </c>
      <c r="H27" s="14">
        <v>0.59333333333333338</v>
      </c>
      <c r="I27" s="13" t="str">
        <f t="shared" si="8"/>
        <v>Y</v>
      </c>
      <c r="J27" s="14">
        <v>0.66</v>
      </c>
      <c r="K27" s="13" t="str">
        <f t="shared" si="2"/>
        <v>Y</v>
      </c>
      <c r="L27" s="14">
        <v>0.56999999999999995</v>
      </c>
      <c r="M27" s="13" t="str">
        <f t="shared" si="3"/>
        <v>Y</v>
      </c>
      <c r="N27" s="14">
        <v>0.57999999999999996</v>
      </c>
      <c r="O27" s="13" t="str">
        <f t="shared" si="4"/>
        <v>Y</v>
      </c>
      <c r="P27" s="14">
        <v>0.5</v>
      </c>
      <c r="Q27" s="13" t="str">
        <f t="shared" si="5"/>
        <v>N</v>
      </c>
      <c r="R27" s="14">
        <v>0.6</v>
      </c>
      <c r="S27" s="13" t="str">
        <f t="shared" si="6"/>
        <v>Y</v>
      </c>
      <c r="T27" s="14">
        <v>0.68</v>
      </c>
      <c r="U27" s="13" t="str">
        <f t="shared" si="7"/>
        <v>Y</v>
      </c>
    </row>
    <row r="28" spans="1:21" ht="15.75" customHeight="1" x14ac:dyDescent="0.25">
      <c r="A28" s="13">
        <v>22</v>
      </c>
      <c r="B28" s="11" t="s">
        <v>125</v>
      </c>
      <c r="C28" s="29" t="s">
        <v>295</v>
      </c>
      <c r="D28" s="22">
        <v>0.61333333333333329</v>
      </c>
      <c r="E28" s="13" t="str">
        <f t="shared" si="0"/>
        <v>Y</v>
      </c>
      <c r="F28" s="14">
        <v>0.6</v>
      </c>
      <c r="G28" s="13" t="str">
        <f t="shared" si="1"/>
        <v>Y</v>
      </c>
      <c r="H28" s="14">
        <v>0.56666666666666665</v>
      </c>
      <c r="I28" s="13" t="str">
        <f t="shared" si="8"/>
        <v>Y</v>
      </c>
      <c r="J28" s="14">
        <v>0.52</v>
      </c>
      <c r="K28" s="13" t="str">
        <f t="shared" si="2"/>
        <v>N</v>
      </c>
      <c r="L28" s="14">
        <v>0.64</v>
      </c>
      <c r="M28" s="13" t="str">
        <f t="shared" si="3"/>
        <v>Y</v>
      </c>
      <c r="N28" s="14">
        <v>0.5</v>
      </c>
      <c r="O28" s="13" t="str">
        <f t="shared" si="4"/>
        <v>N</v>
      </c>
      <c r="P28" s="14">
        <v>0.57999999999999996</v>
      </c>
      <c r="Q28" s="13" t="str">
        <f t="shared" si="5"/>
        <v>Y</v>
      </c>
      <c r="R28" s="14">
        <v>0.61</v>
      </c>
      <c r="S28" s="13" t="str">
        <f t="shared" si="6"/>
        <v>Y</v>
      </c>
      <c r="T28" s="14">
        <v>0.64</v>
      </c>
      <c r="U28" s="13" t="str">
        <f t="shared" si="7"/>
        <v>Y</v>
      </c>
    </row>
    <row r="29" spans="1:21" ht="15.75" customHeight="1" x14ac:dyDescent="0.25">
      <c r="A29" s="13">
        <v>23</v>
      </c>
      <c r="B29" s="11" t="s">
        <v>127</v>
      </c>
      <c r="C29" s="29" t="s">
        <v>296</v>
      </c>
      <c r="D29" s="22">
        <v>0.73333333333333328</v>
      </c>
      <c r="E29" s="13" t="str">
        <f t="shared" si="0"/>
        <v>Y</v>
      </c>
      <c r="F29" s="14">
        <v>0.71333333333333337</v>
      </c>
      <c r="G29" s="13" t="str">
        <f t="shared" si="1"/>
        <v>Y</v>
      </c>
      <c r="H29" s="14">
        <v>0.72666666666666668</v>
      </c>
      <c r="I29" s="13" t="str">
        <f t="shared" si="8"/>
        <v>Y</v>
      </c>
      <c r="J29" s="14">
        <v>0.52</v>
      </c>
      <c r="K29" s="13" t="str">
        <f t="shared" si="2"/>
        <v>N</v>
      </c>
      <c r="L29" s="14">
        <v>0.65</v>
      </c>
      <c r="M29" s="13" t="str">
        <f t="shared" si="3"/>
        <v>Y</v>
      </c>
      <c r="N29" s="14">
        <v>0.6</v>
      </c>
      <c r="O29" s="13" t="str">
        <f t="shared" si="4"/>
        <v>Y</v>
      </c>
      <c r="P29" s="14">
        <v>0.69333333333333336</v>
      </c>
      <c r="Q29" s="13" t="str">
        <f t="shared" si="5"/>
        <v>Y</v>
      </c>
      <c r="R29" s="14">
        <v>0.59</v>
      </c>
      <c r="S29" s="13" t="str">
        <f t="shared" si="6"/>
        <v>Y</v>
      </c>
      <c r="T29" s="14">
        <v>0.68</v>
      </c>
      <c r="U29" s="13" t="str">
        <f t="shared" si="7"/>
        <v>Y</v>
      </c>
    </row>
    <row r="30" spans="1:21" ht="15.75" customHeight="1" x14ac:dyDescent="0.25">
      <c r="A30" s="13">
        <v>24</v>
      </c>
      <c r="B30" s="11" t="s">
        <v>129</v>
      </c>
      <c r="C30" s="29" t="s">
        <v>297</v>
      </c>
      <c r="D30" s="22">
        <v>0.60666666666666669</v>
      </c>
      <c r="E30" s="13" t="str">
        <f t="shared" si="0"/>
        <v>Y</v>
      </c>
      <c r="F30" s="14">
        <v>0.66666666666666663</v>
      </c>
      <c r="G30" s="13" t="str">
        <f t="shared" si="1"/>
        <v>Y</v>
      </c>
      <c r="H30" s="14">
        <v>0.6</v>
      </c>
      <c r="I30" s="13" t="str">
        <f t="shared" si="8"/>
        <v>Y</v>
      </c>
      <c r="J30" s="14">
        <v>0.6</v>
      </c>
      <c r="K30" s="13" t="str">
        <f t="shared" si="2"/>
        <v>Y</v>
      </c>
      <c r="L30" s="14">
        <v>0.74</v>
      </c>
      <c r="M30" s="13" t="str">
        <f t="shared" si="3"/>
        <v>Y</v>
      </c>
      <c r="N30" s="14">
        <v>0.64</v>
      </c>
      <c r="O30" s="13" t="str">
        <f t="shared" si="4"/>
        <v>Y</v>
      </c>
      <c r="P30" s="14">
        <v>0.55333333333333334</v>
      </c>
      <c r="Q30" s="13" t="str">
        <f t="shared" si="5"/>
        <v>Y</v>
      </c>
      <c r="R30" s="14">
        <v>0.57999999999999996</v>
      </c>
      <c r="S30" s="13" t="str">
        <f t="shared" si="6"/>
        <v>Y</v>
      </c>
      <c r="T30" s="14">
        <v>0.52</v>
      </c>
      <c r="U30" s="13" t="str">
        <f t="shared" si="7"/>
        <v>N</v>
      </c>
    </row>
    <row r="31" spans="1:21" ht="15.75" customHeight="1" x14ac:dyDescent="0.25">
      <c r="A31" s="13">
        <v>25</v>
      </c>
      <c r="B31" s="11" t="s">
        <v>131</v>
      </c>
      <c r="C31" s="29" t="s">
        <v>298</v>
      </c>
      <c r="D31" s="22">
        <v>0.62666666666666671</v>
      </c>
      <c r="E31" s="13" t="str">
        <f t="shared" si="0"/>
        <v>Y</v>
      </c>
      <c r="F31" s="14">
        <v>0.66</v>
      </c>
      <c r="G31" s="13" t="str">
        <f t="shared" si="1"/>
        <v>Y</v>
      </c>
      <c r="H31" s="14">
        <v>0.56666666666666665</v>
      </c>
      <c r="I31" s="13" t="str">
        <f t="shared" si="8"/>
        <v>Y</v>
      </c>
      <c r="J31" s="14">
        <v>0.6</v>
      </c>
      <c r="K31" s="13" t="str">
        <f t="shared" si="2"/>
        <v>Y</v>
      </c>
      <c r="L31" s="14">
        <v>0.6</v>
      </c>
      <c r="M31" s="13" t="str">
        <f t="shared" si="3"/>
        <v>Y</v>
      </c>
      <c r="N31" s="14">
        <v>0.6</v>
      </c>
      <c r="O31" s="13" t="str">
        <f t="shared" si="4"/>
        <v>Y</v>
      </c>
      <c r="P31" s="14">
        <v>0.62666666666666671</v>
      </c>
      <c r="Q31" s="13" t="str">
        <f t="shared" si="5"/>
        <v>Y</v>
      </c>
      <c r="R31" s="14">
        <v>0.68</v>
      </c>
      <c r="S31" s="13" t="str">
        <f t="shared" si="6"/>
        <v>Y</v>
      </c>
      <c r="T31" s="14">
        <v>0.7</v>
      </c>
      <c r="U31" s="13" t="str">
        <f t="shared" si="7"/>
        <v>Y</v>
      </c>
    </row>
    <row r="32" spans="1:21" ht="15.75" customHeight="1" x14ac:dyDescent="0.25">
      <c r="A32" s="13">
        <v>26</v>
      </c>
      <c r="B32" s="11" t="s">
        <v>133</v>
      </c>
      <c r="C32" s="29" t="s">
        <v>299</v>
      </c>
      <c r="D32" s="22">
        <v>0.66700000000000004</v>
      </c>
      <c r="E32" s="13" t="str">
        <f t="shared" si="0"/>
        <v>Y</v>
      </c>
      <c r="F32" s="14">
        <v>0.53300000000000003</v>
      </c>
      <c r="G32" s="13" t="str">
        <f t="shared" si="1"/>
        <v>N</v>
      </c>
      <c r="H32" s="14">
        <v>0.50700000000000001</v>
      </c>
      <c r="I32" s="13" t="str">
        <f t="shared" si="8"/>
        <v>N</v>
      </c>
      <c r="J32" s="14">
        <v>0.49</v>
      </c>
      <c r="K32" s="13" t="str">
        <f t="shared" si="2"/>
        <v>N</v>
      </c>
      <c r="L32" s="14">
        <v>0.65</v>
      </c>
      <c r="M32" s="13" t="str">
        <f t="shared" si="3"/>
        <v>Y</v>
      </c>
      <c r="N32" s="14">
        <v>0.64</v>
      </c>
      <c r="O32" s="13" t="str">
        <f t="shared" si="4"/>
        <v>Y</v>
      </c>
      <c r="P32" s="14">
        <v>0.56000000000000005</v>
      </c>
      <c r="Q32" s="13" t="str">
        <f t="shared" si="5"/>
        <v>Y</v>
      </c>
      <c r="R32" s="14">
        <v>0.51</v>
      </c>
      <c r="S32" s="13" t="str">
        <f t="shared" si="6"/>
        <v>N</v>
      </c>
      <c r="T32" s="14">
        <v>0.5</v>
      </c>
      <c r="U32" s="13" t="str">
        <f t="shared" si="7"/>
        <v>N</v>
      </c>
    </row>
    <row r="33" spans="1:21" ht="15.75" customHeight="1" x14ac:dyDescent="0.25">
      <c r="A33" s="13">
        <v>27</v>
      </c>
      <c r="B33" s="11" t="s">
        <v>135</v>
      </c>
      <c r="C33" s="29" t="s">
        <v>300</v>
      </c>
      <c r="D33" s="22">
        <v>0.72</v>
      </c>
      <c r="E33" s="13" t="str">
        <f t="shared" si="0"/>
        <v>Y</v>
      </c>
      <c r="F33" s="14">
        <v>0.67333333333333334</v>
      </c>
      <c r="G33" s="13" t="str">
        <f t="shared" si="1"/>
        <v>Y</v>
      </c>
      <c r="H33" s="14">
        <v>0.7466666666666667</v>
      </c>
      <c r="I33" s="13" t="str">
        <f t="shared" si="8"/>
        <v>Y</v>
      </c>
      <c r="J33" s="14">
        <v>0.7</v>
      </c>
      <c r="K33" s="13" t="str">
        <f t="shared" si="2"/>
        <v>Y</v>
      </c>
      <c r="L33" s="14">
        <v>0.7</v>
      </c>
      <c r="M33" s="13" t="str">
        <f t="shared" si="3"/>
        <v>Y</v>
      </c>
      <c r="N33" s="14">
        <v>0.62</v>
      </c>
      <c r="O33" s="13" t="str">
        <f t="shared" si="4"/>
        <v>Y</v>
      </c>
      <c r="P33" s="14">
        <v>0.66666666666666663</v>
      </c>
      <c r="Q33" s="13" t="str">
        <f t="shared" si="5"/>
        <v>Y</v>
      </c>
      <c r="R33" s="14">
        <v>0.72</v>
      </c>
      <c r="S33" s="13" t="str">
        <f t="shared" si="6"/>
        <v>Y</v>
      </c>
      <c r="T33" s="14">
        <v>0.78</v>
      </c>
      <c r="U33" s="13" t="str">
        <f t="shared" si="7"/>
        <v>Y</v>
      </c>
    </row>
    <row r="34" spans="1:21" ht="15.75" customHeight="1" x14ac:dyDescent="0.25">
      <c r="A34" s="13">
        <v>28</v>
      </c>
      <c r="B34" s="11" t="s">
        <v>137</v>
      </c>
      <c r="C34" s="29" t="s">
        <v>301</v>
      </c>
      <c r="D34" s="22">
        <v>0.66700000000000004</v>
      </c>
      <c r="E34" s="13" t="str">
        <f t="shared" si="0"/>
        <v>Y</v>
      </c>
      <c r="F34" s="14">
        <v>0.53300000000000003</v>
      </c>
      <c r="G34" s="13" t="str">
        <f t="shared" si="1"/>
        <v>N</v>
      </c>
      <c r="H34" s="14">
        <v>0.56000000000000005</v>
      </c>
      <c r="I34" s="13" t="str">
        <f t="shared" si="8"/>
        <v>Y</v>
      </c>
      <c r="J34" s="14">
        <v>0.69</v>
      </c>
      <c r="K34" s="13" t="str">
        <f t="shared" si="2"/>
        <v>Y</v>
      </c>
      <c r="L34" s="14">
        <v>0.61</v>
      </c>
      <c r="M34" s="13" t="str">
        <f t="shared" si="3"/>
        <v>Y</v>
      </c>
      <c r="N34" s="14">
        <v>0.57999999999999996</v>
      </c>
      <c r="O34" s="13" t="str">
        <f t="shared" si="4"/>
        <v>Y</v>
      </c>
      <c r="P34" s="14">
        <v>0.62666666666666671</v>
      </c>
      <c r="Q34" s="13" t="str">
        <f t="shared" si="5"/>
        <v>Y</v>
      </c>
      <c r="R34" s="14">
        <v>0.63</v>
      </c>
      <c r="S34" s="13" t="str">
        <f t="shared" si="6"/>
        <v>Y</v>
      </c>
      <c r="T34" s="14">
        <v>0.68</v>
      </c>
      <c r="U34" s="13" t="str">
        <f t="shared" si="7"/>
        <v>Y</v>
      </c>
    </row>
    <row r="35" spans="1:21" ht="15.75" customHeight="1" x14ac:dyDescent="0.25">
      <c r="A35" s="13">
        <v>29</v>
      </c>
      <c r="B35" s="11" t="s">
        <v>139</v>
      </c>
      <c r="C35" s="29" t="s">
        <v>302</v>
      </c>
      <c r="D35" s="22">
        <v>0.7466666666666667</v>
      </c>
      <c r="E35" s="13" t="str">
        <f t="shared" si="0"/>
        <v>Y</v>
      </c>
      <c r="F35" s="14">
        <v>0.70666666666666667</v>
      </c>
      <c r="G35" s="13" t="str">
        <f t="shared" si="1"/>
        <v>Y</v>
      </c>
      <c r="H35" s="14">
        <v>0.7</v>
      </c>
      <c r="I35" s="13" t="str">
        <f t="shared" si="8"/>
        <v>Y</v>
      </c>
      <c r="J35" s="14">
        <v>0.65</v>
      </c>
      <c r="K35" s="13" t="str">
        <f t="shared" si="2"/>
        <v>Y</v>
      </c>
      <c r="L35" s="14">
        <v>0.65</v>
      </c>
      <c r="M35" s="13" t="str">
        <f t="shared" si="3"/>
        <v>Y</v>
      </c>
      <c r="N35" s="14">
        <v>0.64</v>
      </c>
      <c r="O35" s="13" t="str">
        <f t="shared" si="4"/>
        <v>Y</v>
      </c>
      <c r="P35" s="14">
        <v>0.69333333333333336</v>
      </c>
      <c r="Q35" s="13" t="str">
        <f t="shared" si="5"/>
        <v>Y</v>
      </c>
      <c r="R35" s="14">
        <v>0.71</v>
      </c>
      <c r="S35" s="13" t="str">
        <f t="shared" si="6"/>
        <v>Y</v>
      </c>
      <c r="T35" s="14">
        <v>0.64</v>
      </c>
      <c r="U35" s="13" t="str">
        <f t="shared" si="7"/>
        <v>Y</v>
      </c>
    </row>
    <row r="36" spans="1:21" ht="15.75" customHeight="1" x14ac:dyDescent="0.25">
      <c r="A36" s="13">
        <v>30</v>
      </c>
      <c r="B36" s="11" t="s">
        <v>141</v>
      </c>
      <c r="C36" s="29" t="s">
        <v>303</v>
      </c>
      <c r="D36" s="22">
        <v>0.73333333333333328</v>
      </c>
      <c r="E36" s="13" t="str">
        <f t="shared" si="0"/>
        <v>Y</v>
      </c>
      <c r="F36" s="14">
        <v>0.57999999999999996</v>
      </c>
      <c r="G36" s="13" t="str">
        <f t="shared" si="1"/>
        <v>Y</v>
      </c>
      <c r="H36" s="14">
        <v>0.51333333333333331</v>
      </c>
      <c r="I36" s="13" t="str">
        <f t="shared" si="8"/>
        <v>N</v>
      </c>
      <c r="J36" s="14">
        <v>0.61</v>
      </c>
      <c r="K36" s="13" t="str">
        <f t="shared" si="2"/>
        <v>Y</v>
      </c>
      <c r="L36" s="14">
        <v>0.69</v>
      </c>
      <c r="M36" s="13" t="str">
        <f t="shared" si="3"/>
        <v>Y</v>
      </c>
      <c r="N36" s="14">
        <v>0.64</v>
      </c>
      <c r="O36" s="13" t="str">
        <f t="shared" si="4"/>
        <v>Y</v>
      </c>
      <c r="P36" s="14">
        <v>0.61333333333333329</v>
      </c>
      <c r="Q36" s="13" t="str">
        <f t="shared" si="5"/>
        <v>Y</v>
      </c>
      <c r="R36" s="14">
        <v>0.55000000000000004</v>
      </c>
      <c r="S36" s="13" t="str">
        <f t="shared" si="6"/>
        <v>Y</v>
      </c>
      <c r="T36" s="14">
        <v>0.68</v>
      </c>
      <c r="U36" s="13" t="str">
        <f t="shared" si="7"/>
        <v>Y</v>
      </c>
    </row>
    <row r="37" spans="1:21" ht="15.75" customHeight="1" x14ac:dyDescent="0.25">
      <c r="A37" s="13">
        <v>31</v>
      </c>
      <c r="B37" s="11" t="s">
        <v>143</v>
      </c>
      <c r="C37" s="29" t="s">
        <v>304</v>
      </c>
      <c r="D37" s="22">
        <v>0.67333333333333334</v>
      </c>
      <c r="E37" s="13" t="str">
        <f t="shared" si="0"/>
        <v>Y</v>
      </c>
      <c r="F37" s="14">
        <v>0.62666666666666671</v>
      </c>
      <c r="G37" s="13" t="str">
        <f t="shared" si="1"/>
        <v>Y</v>
      </c>
      <c r="H37" s="14">
        <v>0.47333333333333333</v>
      </c>
      <c r="I37" s="13" t="str">
        <f t="shared" si="8"/>
        <v>N</v>
      </c>
      <c r="J37" s="14">
        <v>0.48</v>
      </c>
      <c r="K37" s="13" t="str">
        <f t="shared" si="2"/>
        <v>N</v>
      </c>
      <c r="L37" s="14">
        <v>0.55000000000000004</v>
      </c>
      <c r="M37" s="13" t="str">
        <f t="shared" si="3"/>
        <v>Y</v>
      </c>
      <c r="N37" s="14">
        <v>0.62</v>
      </c>
      <c r="O37" s="13" t="str">
        <f t="shared" si="4"/>
        <v>Y</v>
      </c>
      <c r="P37" s="14">
        <v>0.54</v>
      </c>
      <c r="Q37" s="13" t="str">
        <f t="shared" si="5"/>
        <v>N</v>
      </c>
      <c r="R37" s="14">
        <v>0.61</v>
      </c>
      <c r="S37" s="13" t="str">
        <f t="shared" si="6"/>
        <v>Y</v>
      </c>
      <c r="T37" s="14">
        <v>0.7</v>
      </c>
      <c r="U37" s="13" t="str">
        <f t="shared" si="7"/>
        <v>Y</v>
      </c>
    </row>
    <row r="38" spans="1:21" ht="15.75" customHeight="1" x14ac:dyDescent="0.25">
      <c r="A38" s="13">
        <v>32</v>
      </c>
      <c r="B38" s="11" t="s">
        <v>145</v>
      </c>
      <c r="C38" s="29" t="s">
        <v>305</v>
      </c>
      <c r="D38" s="22">
        <v>0.56666666666666665</v>
      </c>
      <c r="E38" s="13" t="str">
        <f t="shared" si="0"/>
        <v>Y</v>
      </c>
      <c r="F38" s="14">
        <v>0.6333333333333333</v>
      </c>
      <c r="G38" s="13" t="str">
        <f t="shared" si="1"/>
        <v>Y</v>
      </c>
      <c r="H38" s="14">
        <v>0.57999999999999996</v>
      </c>
      <c r="I38" s="13" t="str">
        <f t="shared" si="8"/>
        <v>Y</v>
      </c>
      <c r="J38" s="14">
        <v>0.63</v>
      </c>
      <c r="K38" s="13" t="str">
        <f t="shared" si="2"/>
        <v>Y</v>
      </c>
      <c r="L38" s="14">
        <v>0.6</v>
      </c>
      <c r="M38" s="13" t="str">
        <f t="shared" si="3"/>
        <v>Y</v>
      </c>
      <c r="N38" s="14">
        <v>0.6</v>
      </c>
      <c r="O38" s="13" t="str">
        <f t="shared" si="4"/>
        <v>Y</v>
      </c>
      <c r="P38" s="14">
        <v>0.6333333333333333</v>
      </c>
      <c r="Q38" s="13" t="str">
        <f t="shared" si="5"/>
        <v>Y</v>
      </c>
      <c r="R38" s="14">
        <v>0.71</v>
      </c>
      <c r="S38" s="13" t="str">
        <f t="shared" si="6"/>
        <v>Y</v>
      </c>
      <c r="T38" s="14">
        <v>0.66</v>
      </c>
      <c r="U38" s="13" t="str">
        <f t="shared" si="7"/>
        <v>Y</v>
      </c>
    </row>
    <row r="39" spans="1:21" ht="15.75" customHeight="1" x14ac:dyDescent="0.25">
      <c r="A39" s="13">
        <v>33</v>
      </c>
      <c r="B39" s="11" t="s">
        <v>147</v>
      </c>
      <c r="C39" s="29" t="s">
        <v>306</v>
      </c>
      <c r="D39" s="22">
        <v>0.67333333333333334</v>
      </c>
      <c r="E39" s="13" t="str">
        <f t="shared" si="0"/>
        <v>Y</v>
      </c>
      <c r="F39" s="14">
        <v>0.55333333333333334</v>
      </c>
      <c r="G39" s="13" t="str">
        <f t="shared" si="1"/>
        <v>Y</v>
      </c>
      <c r="H39" s="14">
        <v>0.50666666666666671</v>
      </c>
      <c r="I39" s="13" t="str">
        <f t="shared" si="8"/>
        <v>N</v>
      </c>
      <c r="J39" s="14">
        <v>0.45</v>
      </c>
      <c r="K39" s="13" t="str">
        <f t="shared" si="2"/>
        <v>N</v>
      </c>
      <c r="L39" s="14">
        <v>0.61</v>
      </c>
      <c r="M39" s="13" t="str">
        <f t="shared" si="3"/>
        <v>Y</v>
      </c>
      <c r="N39" s="14">
        <v>0.6</v>
      </c>
      <c r="O39" s="13" t="str">
        <f t="shared" si="4"/>
        <v>Y</v>
      </c>
      <c r="P39" s="14">
        <v>0.53333333333333333</v>
      </c>
      <c r="Q39" s="13" t="str">
        <f t="shared" si="5"/>
        <v>N</v>
      </c>
      <c r="R39" s="14">
        <v>0.69</v>
      </c>
      <c r="S39" s="13" t="str">
        <f t="shared" si="6"/>
        <v>Y</v>
      </c>
      <c r="T39" s="14">
        <v>0.66</v>
      </c>
      <c r="U39" s="13" t="str">
        <f t="shared" si="7"/>
        <v>Y</v>
      </c>
    </row>
    <row r="40" spans="1:21" ht="15.75" customHeight="1" x14ac:dyDescent="0.25">
      <c r="A40" s="13">
        <v>34</v>
      </c>
      <c r="B40" s="11" t="s">
        <v>149</v>
      </c>
      <c r="C40" s="29" t="s">
        <v>307</v>
      </c>
      <c r="D40" s="22">
        <v>0.76</v>
      </c>
      <c r="E40" s="13" t="str">
        <f t="shared" si="0"/>
        <v>Y</v>
      </c>
      <c r="F40" s="14">
        <v>0.66666666666666663</v>
      </c>
      <c r="G40" s="13" t="str">
        <f t="shared" si="1"/>
        <v>Y</v>
      </c>
      <c r="H40" s="14">
        <v>0.52666666666666662</v>
      </c>
      <c r="I40" s="13" t="str">
        <f t="shared" si="8"/>
        <v>N</v>
      </c>
      <c r="J40" s="14">
        <v>0.56999999999999995</v>
      </c>
      <c r="K40" s="13" t="str">
        <f t="shared" si="2"/>
        <v>Y</v>
      </c>
      <c r="L40" s="14">
        <v>0.69</v>
      </c>
      <c r="M40" s="13" t="str">
        <f t="shared" si="3"/>
        <v>Y</v>
      </c>
      <c r="N40" s="14">
        <v>0.62</v>
      </c>
      <c r="O40" s="13" t="str">
        <f t="shared" si="4"/>
        <v>Y</v>
      </c>
      <c r="P40" s="14">
        <v>0.58666666666666667</v>
      </c>
      <c r="Q40" s="13" t="str">
        <f t="shared" si="5"/>
        <v>Y</v>
      </c>
      <c r="R40" s="14">
        <v>0.71</v>
      </c>
      <c r="S40" s="13" t="str">
        <f t="shared" si="6"/>
        <v>Y</v>
      </c>
      <c r="T40" s="14">
        <v>0.78</v>
      </c>
      <c r="U40" s="13" t="str">
        <f t="shared" si="7"/>
        <v>Y</v>
      </c>
    </row>
    <row r="41" spans="1:21" ht="15.75" customHeight="1" x14ac:dyDescent="0.25">
      <c r="A41" s="13">
        <v>35</v>
      </c>
      <c r="B41" s="11" t="s">
        <v>151</v>
      </c>
      <c r="C41" s="29" t="s">
        <v>308</v>
      </c>
      <c r="D41" s="22">
        <v>0.69333333333333336</v>
      </c>
      <c r="E41" s="13" t="str">
        <f t="shared" si="0"/>
        <v>Y</v>
      </c>
      <c r="F41" s="14">
        <v>0.7</v>
      </c>
      <c r="G41" s="13" t="str">
        <f t="shared" si="1"/>
        <v>Y</v>
      </c>
      <c r="H41" s="14">
        <v>0.64</v>
      </c>
      <c r="I41" s="13" t="str">
        <f t="shared" si="8"/>
        <v>Y</v>
      </c>
      <c r="J41" s="14">
        <v>0.56000000000000005</v>
      </c>
      <c r="K41" s="13" t="str">
        <f t="shared" si="2"/>
        <v>Y</v>
      </c>
      <c r="L41" s="14">
        <v>0.64</v>
      </c>
      <c r="M41" s="13" t="str">
        <f t="shared" si="3"/>
        <v>Y</v>
      </c>
      <c r="N41" s="14">
        <v>0.6</v>
      </c>
      <c r="O41" s="13" t="str">
        <f t="shared" si="4"/>
        <v>Y</v>
      </c>
      <c r="P41" s="14">
        <v>0.62</v>
      </c>
      <c r="Q41" s="13" t="str">
        <f t="shared" si="5"/>
        <v>Y</v>
      </c>
      <c r="R41" s="14">
        <v>0.71</v>
      </c>
      <c r="S41" s="13" t="str">
        <f t="shared" si="6"/>
        <v>Y</v>
      </c>
      <c r="T41" s="14">
        <v>0.76</v>
      </c>
      <c r="U41" s="13" t="str">
        <f t="shared" si="7"/>
        <v>Y</v>
      </c>
    </row>
    <row r="42" spans="1:21" ht="15.75" customHeight="1" x14ac:dyDescent="0.25">
      <c r="A42" s="13">
        <v>36</v>
      </c>
      <c r="B42" s="11" t="s">
        <v>153</v>
      </c>
      <c r="C42" s="29" t="s">
        <v>309</v>
      </c>
      <c r="D42" s="22">
        <v>0.7</v>
      </c>
      <c r="E42" s="13" t="str">
        <f t="shared" si="0"/>
        <v>Y</v>
      </c>
      <c r="F42" s="14">
        <v>0.69333333333333336</v>
      </c>
      <c r="G42" s="13" t="str">
        <f t="shared" si="1"/>
        <v>Y</v>
      </c>
      <c r="H42" s="14">
        <v>0.67333333333333334</v>
      </c>
      <c r="I42" s="13" t="str">
        <f t="shared" si="8"/>
        <v>Y</v>
      </c>
      <c r="J42" s="14">
        <v>0.72</v>
      </c>
      <c r="K42" s="13" t="str">
        <f t="shared" si="2"/>
        <v>Y</v>
      </c>
      <c r="L42" s="14">
        <v>0.69</v>
      </c>
      <c r="M42" s="13" t="str">
        <f t="shared" si="3"/>
        <v>Y</v>
      </c>
      <c r="N42" s="14">
        <v>0.6</v>
      </c>
      <c r="O42" s="13" t="str">
        <f t="shared" si="4"/>
        <v>Y</v>
      </c>
      <c r="P42" s="14">
        <v>0.66</v>
      </c>
      <c r="Q42" s="13" t="str">
        <f t="shared" si="5"/>
        <v>Y</v>
      </c>
      <c r="R42" s="14">
        <v>0.73</v>
      </c>
      <c r="S42" s="13" t="str">
        <f t="shared" si="6"/>
        <v>Y</v>
      </c>
      <c r="T42" s="14">
        <v>0.72</v>
      </c>
      <c r="U42" s="13" t="str">
        <f t="shared" si="7"/>
        <v>Y</v>
      </c>
    </row>
    <row r="43" spans="1:21" ht="15.75" customHeight="1" x14ac:dyDescent="0.25">
      <c r="A43" s="13">
        <v>37</v>
      </c>
      <c r="B43" s="11" t="s">
        <v>155</v>
      </c>
      <c r="C43" s="29" t="s">
        <v>310</v>
      </c>
      <c r="D43" s="22">
        <v>0.60666666666666669</v>
      </c>
      <c r="E43" s="13" t="str">
        <f t="shared" si="0"/>
        <v>Y</v>
      </c>
      <c r="F43" s="14">
        <v>0.62</v>
      </c>
      <c r="G43" s="13" t="str">
        <f t="shared" si="1"/>
        <v>Y</v>
      </c>
      <c r="H43" s="14">
        <v>0.53300000000000003</v>
      </c>
      <c r="I43" s="13" t="str">
        <f t="shared" si="8"/>
        <v>N</v>
      </c>
      <c r="J43" s="14">
        <v>0.5</v>
      </c>
      <c r="K43" s="13" t="str">
        <f t="shared" si="2"/>
        <v>N</v>
      </c>
      <c r="L43" s="14">
        <v>0.59</v>
      </c>
      <c r="M43" s="13" t="str">
        <f t="shared" si="3"/>
        <v>Y</v>
      </c>
      <c r="N43" s="14">
        <v>0.57999999999999996</v>
      </c>
      <c r="O43" s="13" t="str">
        <f t="shared" si="4"/>
        <v>Y</v>
      </c>
      <c r="P43" s="14">
        <v>0.5</v>
      </c>
      <c r="Q43" s="13" t="str">
        <f t="shared" si="5"/>
        <v>N</v>
      </c>
      <c r="R43" s="14">
        <v>0.68</v>
      </c>
      <c r="S43" s="13" t="str">
        <f t="shared" si="6"/>
        <v>Y</v>
      </c>
      <c r="T43" s="14">
        <v>0.66</v>
      </c>
      <c r="U43" s="13" t="str">
        <f t="shared" si="7"/>
        <v>Y</v>
      </c>
    </row>
    <row r="44" spans="1:21" ht="15.75" customHeight="1" x14ac:dyDescent="0.25">
      <c r="A44" s="13">
        <v>38</v>
      </c>
      <c r="B44" s="11" t="s">
        <v>157</v>
      </c>
      <c r="C44" s="29" t="s">
        <v>311</v>
      </c>
      <c r="D44" s="22">
        <v>0.72</v>
      </c>
      <c r="E44" s="13" t="str">
        <f t="shared" si="0"/>
        <v>Y</v>
      </c>
      <c r="F44" s="14">
        <v>0.66</v>
      </c>
      <c r="G44" s="13" t="str">
        <f t="shared" si="1"/>
        <v>Y</v>
      </c>
      <c r="H44" s="14">
        <v>0.58666666666666667</v>
      </c>
      <c r="I44" s="13" t="str">
        <f t="shared" si="8"/>
        <v>Y</v>
      </c>
      <c r="J44" s="14">
        <v>0.72</v>
      </c>
      <c r="K44" s="13" t="str">
        <f t="shared" si="2"/>
        <v>Y</v>
      </c>
      <c r="L44" s="14">
        <v>0.68</v>
      </c>
      <c r="M44" s="13" t="str">
        <f t="shared" si="3"/>
        <v>Y</v>
      </c>
      <c r="N44" s="14">
        <v>0.64</v>
      </c>
      <c r="O44" s="13" t="str">
        <f t="shared" si="4"/>
        <v>Y</v>
      </c>
      <c r="P44" s="14">
        <v>0.62666666666666671</v>
      </c>
      <c r="Q44" s="13" t="str">
        <f t="shared" si="5"/>
        <v>Y</v>
      </c>
      <c r="R44" s="14">
        <v>0.69</v>
      </c>
      <c r="S44" s="13" t="str">
        <f t="shared" si="6"/>
        <v>Y</v>
      </c>
      <c r="T44" s="14">
        <v>0.74</v>
      </c>
      <c r="U44" s="13" t="str">
        <f t="shared" si="7"/>
        <v>Y</v>
      </c>
    </row>
    <row r="45" spans="1:21" ht="15.75" customHeight="1" x14ac:dyDescent="0.25">
      <c r="A45" s="13">
        <v>39</v>
      </c>
      <c r="B45" s="11" t="s">
        <v>159</v>
      </c>
      <c r="C45" s="29" t="s">
        <v>312</v>
      </c>
      <c r="D45" s="22">
        <v>0.57999999999999996</v>
      </c>
      <c r="E45" s="13" t="str">
        <f t="shared" si="0"/>
        <v>Y</v>
      </c>
      <c r="F45" s="14">
        <v>0.59333333333333338</v>
      </c>
      <c r="G45" s="13" t="str">
        <f t="shared" si="1"/>
        <v>Y</v>
      </c>
      <c r="H45" s="14">
        <v>0.56000000000000005</v>
      </c>
      <c r="I45" s="13" t="str">
        <f t="shared" si="8"/>
        <v>Y</v>
      </c>
      <c r="J45" s="14">
        <v>0.62</v>
      </c>
      <c r="K45" s="13" t="str">
        <f t="shared" si="2"/>
        <v>Y</v>
      </c>
      <c r="L45" s="14">
        <v>0.63</v>
      </c>
      <c r="M45" s="13" t="str">
        <f t="shared" si="3"/>
        <v>Y</v>
      </c>
      <c r="N45" s="14">
        <v>0.54</v>
      </c>
      <c r="O45" s="13" t="str">
        <f t="shared" si="4"/>
        <v>N</v>
      </c>
      <c r="P45" s="14">
        <v>0.5</v>
      </c>
      <c r="Q45" s="13" t="str">
        <f t="shared" si="5"/>
        <v>N</v>
      </c>
      <c r="R45" s="14">
        <v>0.66</v>
      </c>
      <c r="S45" s="13" t="str">
        <f t="shared" si="6"/>
        <v>Y</v>
      </c>
      <c r="T45" s="14">
        <v>0.6</v>
      </c>
      <c r="U45" s="13" t="str">
        <f t="shared" si="7"/>
        <v>Y</v>
      </c>
    </row>
    <row r="46" spans="1:21" ht="15.75" customHeight="1" x14ac:dyDescent="0.25">
      <c r="A46" s="13">
        <v>40</v>
      </c>
      <c r="B46" s="11" t="s">
        <v>161</v>
      </c>
      <c r="C46" s="29" t="s">
        <v>313</v>
      </c>
      <c r="D46" s="22">
        <v>0.69333333333333336</v>
      </c>
      <c r="E46" s="13" t="str">
        <f t="shared" si="0"/>
        <v>Y</v>
      </c>
      <c r="F46" s="14">
        <v>0.62</v>
      </c>
      <c r="G46" s="13" t="str">
        <f t="shared" si="1"/>
        <v>Y</v>
      </c>
      <c r="H46" s="14">
        <v>0.64</v>
      </c>
      <c r="I46" s="13" t="str">
        <f t="shared" si="8"/>
        <v>Y</v>
      </c>
      <c r="J46" s="14">
        <v>0.63</v>
      </c>
      <c r="K46" s="13" t="str">
        <f t="shared" si="2"/>
        <v>Y</v>
      </c>
      <c r="L46" s="14">
        <v>0.64</v>
      </c>
      <c r="M46" s="13" t="str">
        <f t="shared" si="3"/>
        <v>Y</v>
      </c>
      <c r="N46" s="14">
        <v>0.68</v>
      </c>
      <c r="O46" s="13" t="str">
        <f t="shared" si="4"/>
        <v>Y</v>
      </c>
      <c r="P46" s="14">
        <v>0.64</v>
      </c>
      <c r="Q46" s="13" t="str">
        <f t="shared" si="5"/>
        <v>Y</v>
      </c>
      <c r="R46" s="14">
        <v>0.6</v>
      </c>
      <c r="S46" s="13" t="str">
        <f t="shared" si="6"/>
        <v>Y</v>
      </c>
      <c r="T46" s="14">
        <v>0.72</v>
      </c>
      <c r="U46" s="13" t="str">
        <f t="shared" si="7"/>
        <v>Y</v>
      </c>
    </row>
    <row r="47" spans="1:21" ht="15.75" customHeight="1" x14ac:dyDescent="0.25">
      <c r="A47" s="13">
        <v>41</v>
      </c>
      <c r="B47" s="11" t="s">
        <v>163</v>
      </c>
      <c r="C47" s="29" t="s">
        <v>314</v>
      </c>
      <c r="D47" s="22">
        <v>0.5</v>
      </c>
      <c r="E47" s="13" t="str">
        <f t="shared" si="0"/>
        <v>N</v>
      </c>
      <c r="F47" s="14">
        <v>0.5</v>
      </c>
      <c r="G47" s="13" t="str">
        <f t="shared" si="1"/>
        <v>N</v>
      </c>
      <c r="H47" s="14">
        <v>0.57999999999999996</v>
      </c>
      <c r="I47" s="13" t="str">
        <f t="shared" si="8"/>
        <v>Y</v>
      </c>
      <c r="J47" s="14">
        <v>0.49</v>
      </c>
      <c r="K47" s="13" t="str">
        <f t="shared" si="2"/>
        <v>N</v>
      </c>
      <c r="L47" s="14">
        <v>0.57999999999999996</v>
      </c>
      <c r="M47" s="13" t="str">
        <f t="shared" si="3"/>
        <v>Y</v>
      </c>
      <c r="N47" s="14">
        <v>0.6</v>
      </c>
      <c r="O47" s="13" t="str">
        <f t="shared" si="4"/>
        <v>Y</v>
      </c>
      <c r="P47" s="14">
        <v>0.54700000000000004</v>
      </c>
      <c r="Q47" s="13" t="str">
        <f t="shared" si="5"/>
        <v>N</v>
      </c>
      <c r="R47" s="14">
        <v>0.5</v>
      </c>
      <c r="S47" s="13" t="str">
        <f t="shared" si="6"/>
        <v>N</v>
      </c>
      <c r="T47" s="14">
        <v>0.5</v>
      </c>
      <c r="U47" s="13" t="str">
        <f t="shared" si="7"/>
        <v>N</v>
      </c>
    </row>
    <row r="48" spans="1:21" ht="15.75" customHeight="1" x14ac:dyDescent="0.25">
      <c r="A48" s="13">
        <v>42</v>
      </c>
      <c r="B48" s="11" t="s">
        <v>165</v>
      </c>
      <c r="C48" s="29" t="s">
        <v>315</v>
      </c>
      <c r="D48" s="22">
        <v>0.7466666666666667</v>
      </c>
      <c r="E48" s="13" t="str">
        <f t="shared" si="0"/>
        <v>Y</v>
      </c>
      <c r="F48" s="14">
        <v>0.68</v>
      </c>
      <c r="G48" s="13" t="str">
        <f t="shared" si="1"/>
        <v>Y</v>
      </c>
      <c r="H48" s="14">
        <v>0.64666666666666661</v>
      </c>
      <c r="I48" s="13" t="str">
        <f t="shared" si="8"/>
        <v>Y</v>
      </c>
      <c r="J48" s="14">
        <v>0.69</v>
      </c>
      <c r="K48" s="13" t="str">
        <f t="shared" si="2"/>
        <v>Y</v>
      </c>
      <c r="L48" s="14">
        <v>0.62</v>
      </c>
      <c r="M48" s="13" t="str">
        <f t="shared" si="3"/>
        <v>Y</v>
      </c>
      <c r="N48" s="14">
        <v>0.66</v>
      </c>
      <c r="O48" s="13" t="str">
        <f t="shared" si="4"/>
        <v>Y</v>
      </c>
      <c r="P48" s="14">
        <v>0.65333333333333332</v>
      </c>
      <c r="Q48" s="13" t="str">
        <f t="shared" si="5"/>
        <v>Y</v>
      </c>
      <c r="R48" s="14">
        <v>0.74</v>
      </c>
      <c r="S48" s="13" t="str">
        <f t="shared" si="6"/>
        <v>Y</v>
      </c>
      <c r="T48" s="14">
        <v>0.74</v>
      </c>
      <c r="U48" s="13" t="str">
        <f t="shared" si="7"/>
        <v>Y</v>
      </c>
    </row>
    <row r="49" spans="1:21" ht="15.75" customHeight="1" x14ac:dyDescent="0.25">
      <c r="A49" s="13">
        <v>43</v>
      </c>
      <c r="B49" s="11" t="s">
        <v>167</v>
      </c>
      <c r="C49" s="29" t="s">
        <v>316</v>
      </c>
      <c r="D49" s="22">
        <v>0.52700000000000002</v>
      </c>
      <c r="E49" s="13" t="str">
        <f t="shared" si="0"/>
        <v>N</v>
      </c>
      <c r="F49" s="14">
        <v>0.50666666666666671</v>
      </c>
      <c r="G49" s="13" t="str">
        <f t="shared" si="1"/>
        <v>N</v>
      </c>
      <c r="H49" s="14">
        <v>0.53300000000000003</v>
      </c>
      <c r="I49" s="13" t="str">
        <f t="shared" si="8"/>
        <v>N</v>
      </c>
      <c r="J49" s="14">
        <v>0.54</v>
      </c>
      <c r="K49" s="13" t="str">
        <f t="shared" si="2"/>
        <v>N</v>
      </c>
      <c r="L49" s="14">
        <v>0.61</v>
      </c>
      <c r="M49" s="13" t="str">
        <f t="shared" si="3"/>
        <v>Y</v>
      </c>
      <c r="N49" s="14">
        <v>0.5</v>
      </c>
      <c r="O49" s="13" t="str">
        <f t="shared" si="4"/>
        <v>N</v>
      </c>
      <c r="P49" s="14">
        <v>0.52</v>
      </c>
      <c r="Q49" s="13" t="str">
        <f t="shared" si="5"/>
        <v>N</v>
      </c>
      <c r="R49" s="14">
        <v>0.5</v>
      </c>
      <c r="S49" s="13" t="str">
        <f t="shared" si="6"/>
        <v>N</v>
      </c>
      <c r="T49" s="14">
        <v>0.78</v>
      </c>
      <c r="U49" s="13" t="str">
        <f t="shared" si="7"/>
        <v>Y</v>
      </c>
    </row>
    <row r="50" spans="1:21" ht="15.75" customHeight="1" x14ac:dyDescent="0.25">
      <c r="A50" s="13">
        <v>44</v>
      </c>
      <c r="B50" s="11" t="s">
        <v>169</v>
      </c>
      <c r="C50" s="29" t="s">
        <v>317</v>
      </c>
      <c r="D50" s="22">
        <v>0.65333333333333332</v>
      </c>
      <c r="E50" s="13" t="str">
        <f t="shared" si="0"/>
        <v>Y</v>
      </c>
      <c r="F50" s="14">
        <v>0.62666666666666671</v>
      </c>
      <c r="G50" s="13" t="str">
        <f t="shared" si="1"/>
        <v>Y</v>
      </c>
      <c r="H50" s="14">
        <v>0.59333333333333338</v>
      </c>
      <c r="I50" s="13" t="str">
        <f t="shared" si="8"/>
        <v>Y</v>
      </c>
      <c r="J50" s="14">
        <v>0.7</v>
      </c>
      <c r="K50" s="13" t="str">
        <f t="shared" si="2"/>
        <v>Y</v>
      </c>
      <c r="L50" s="14">
        <v>0.68</v>
      </c>
      <c r="M50" s="13" t="str">
        <f t="shared" si="3"/>
        <v>Y</v>
      </c>
      <c r="N50" s="14">
        <v>0.57999999999999996</v>
      </c>
      <c r="O50" s="13" t="str">
        <f t="shared" si="4"/>
        <v>Y</v>
      </c>
      <c r="P50" s="14">
        <v>0.6333333333333333</v>
      </c>
      <c r="Q50" s="13" t="str">
        <f t="shared" si="5"/>
        <v>Y</v>
      </c>
      <c r="R50" s="14">
        <v>0.56000000000000005</v>
      </c>
      <c r="S50" s="13" t="str">
        <f t="shared" si="6"/>
        <v>Y</v>
      </c>
      <c r="T50" s="14">
        <v>0.68</v>
      </c>
      <c r="U50" s="13" t="str">
        <f t="shared" si="7"/>
        <v>Y</v>
      </c>
    </row>
    <row r="51" spans="1:21" ht="15.75" customHeight="1" x14ac:dyDescent="0.25">
      <c r="A51" s="13">
        <v>45</v>
      </c>
      <c r="B51" s="11" t="s">
        <v>171</v>
      </c>
      <c r="C51" s="29" t="s">
        <v>318</v>
      </c>
      <c r="D51" s="22">
        <v>0.56000000000000005</v>
      </c>
      <c r="E51" s="13" t="str">
        <f t="shared" si="0"/>
        <v>Y</v>
      </c>
      <c r="F51" s="14">
        <v>0.52</v>
      </c>
      <c r="G51" s="13" t="str">
        <f t="shared" si="1"/>
        <v>N</v>
      </c>
      <c r="H51" s="14">
        <v>0.52666666666666662</v>
      </c>
      <c r="I51" s="13" t="str">
        <f t="shared" si="8"/>
        <v>N</v>
      </c>
      <c r="J51" s="14">
        <v>0.62</v>
      </c>
      <c r="K51" s="13" t="str">
        <f t="shared" si="2"/>
        <v>Y</v>
      </c>
      <c r="L51" s="14">
        <v>0.7</v>
      </c>
      <c r="M51" s="13" t="str">
        <f t="shared" si="3"/>
        <v>Y</v>
      </c>
      <c r="N51" s="14">
        <v>0.5</v>
      </c>
      <c r="O51" s="13" t="str">
        <f t="shared" si="4"/>
        <v>N</v>
      </c>
      <c r="P51" s="14">
        <v>0.53333333333333333</v>
      </c>
      <c r="Q51" s="13" t="str">
        <f t="shared" si="5"/>
        <v>N</v>
      </c>
      <c r="R51" s="14">
        <v>0.5</v>
      </c>
      <c r="S51" s="13" t="str">
        <f t="shared" si="6"/>
        <v>N</v>
      </c>
      <c r="T51" s="14">
        <v>0.5</v>
      </c>
      <c r="U51" s="13" t="str">
        <f t="shared" si="7"/>
        <v>N</v>
      </c>
    </row>
    <row r="52" spans="1:21" ht="15.75" customHeight="1" x14ac:dyDescent="0.25">
      <c r="A52" s="13">
        <v>46</v>
      </c>
      <c r="B52" s="11" t="s">
        <v>173</v>
      </c>
      <c r="C52" s="29" t="s">
        <v>319</v>
      </c>
      <c r="D52" s="22">
        <v>0.55300000000000005</v>
      </c>
      <c r="E52" s="13" t="str">
        <f t="shared" si="0"/>
        <v>Y</v>
      </c>
      <c r="F52" s="14">
        <v>0.52</v>
      </c>
      <c r="G52" s="13" t="str">
        <f t="shared" si="1"/>
        <v>N</v>
      </c>
      <c r="H52" s="14">
        <v>0.45300000000000001</v>
      </c>
      <c r="I52" s="13" t="str">
        <f t="shared" si="8"/>
        <v>N</v>
      </c>
      <c r="J52" s="14">
        <v>0.5</v>
      </c>
      <c r="K52" s="13" t="str">
        <f t="shared" si="2"/>
        <v>N</v>
      </c>
      <c r="L52" s="14">
        <v>0.56000000000000005</v>
      </c>
      <c r="M52" s="13" t="str">
        <f t="shared" si="3"/>
        <v>Y</v>
      </c>
      <c r="N52" s="14">
        <v>0.5</v>
      </c>
      <c r="O52" s="13" t="str">
        <f t="shared" si="4"/>
        <v>N</v>
      </c>
      <c r="P52" s="14">
        <v>0.5</v>
      </c>
      <c r="Q52" s="13" t="str">
        <f t="shared" si="5"/>
        <v>N</v>
      </c>
      <c r="R52" s="14">
        <v>0.5</v>
      </c>
      <c r="S52" s="13" t="str">
        <f t="shared" si="6"/>
        <v>N</v>
      </c>
      <c r="T52" s="14">
        <v>0.66</v>
      </c>
      <c r="U52" s="13" t="str">
        <f t="shared" si="7"/>
        <v>Y</v>
      </c>
    </row>
    <row r="53" spans="1:21" ht="15.75" customHeight="1" x14ac:dyDescent="0.25">
      <c r="A53" s="13">
        <v>47</v>
      </c>
      <c r="B53" s="11" t="s">
        <v>175</v>
      </c>
      <c r="C53" s="29" t="s">
        <v>320</v>
      </c>
      <c r="D53" s="22">
        <v>0.5</v>
      </c>
      <c r="E53" s="13" t="str">
        <f t="shared" si="0"/>
        <v>N</v>
      </c>
      <c r="F53" s="14">
        <v>0.50700000000000001</v>
      </c>
      <c r="G53" s="13" t="str">
        <f t="shared" si="1"/>
        <v>N</v>
      </c>
      <c r="H53" s="14">
        <v>0.50700000000000001</v>
      </c>
      <c r="I53" s="13" t="str">
        <f t="shared" si="8"/>
        <v>N</v>
      </c>
      <c r="J53" s="14">
        <v>0.51</v>
      </c>
      <c r="K53" s="13" t="str">
        <f t="shared" si="2"/>
        <v>N</v>
      </c>
      <c r="L53" s="14">
        <v>0.67</v>
      </c>
      <c r="M53" s="13" t="str">
        <f t="shared" si="3"/>
        <v>Y</v>
      </c>
      <c r="N53" s="14">
        <v>0.56000000000000005</v>
      </c>
      <c r="O53" s="13" t="str">
        <f t="shared" si="4"/>
        <v>Y</v>
      </c>
      <c r="P53" s="14">
        <v>0.51300000000000001</v>
      </c>
      <c r="Q53" s="13" t="str">
        <f t="shared" si="5"/>
        <v>N</v>
      </c>
      <c r="R53" s="14">
        <v>0.5</v>
      </c>
      <c r="S53" s="13" t="str">
        <f t="shared" si="6"/>
        <v>N</v>
      </c>
      <c r="T53" s="14">
        <v>0.56000000000000005</v>
      </c>
      <c r="U53" s="13" t="str">
        <f t="shared" si="7"/>
        <v>Y</v>
      </c>
    </row>
    <row r="54" spans="1:21" ht="15.75" customHeight="1" x14ac:dyDescent="0.25">
      <c r="A54" s="13">
        <v>48</v>
      </c>
      <c r="B54" s="11" t="s">
        <v>177</v>
      </c>
      <c r="C54" s="29" t="s">
        <v>321</v>
      </c>
      <c r="D54" s="22">
        <v>0.74</v>
      </c>
      <c r="E54" s="13" t="str">
        <f t="shared" si="0"/>
        <v>Y</v>
      </c>
      <c r="F54" s="14">
        <v>0.61333333333333329</v>
      </c>
      <c r="G54" s="13" t="str">
        <f t="shared" si="1"/>
        <v>Y</v>
      </c>
      <c r="H54" s="14">
        <v>0.55333333333333334</v>
      </c>
      <c r="I54" s="13" t="str">
        <f t="shared" si="8"/>
        <v>Y</v>
      </c>
      <c r="J54" s="14">
        <v>0.56999999999999995</v>
      </c>
      <c r="K54" s="13" t="str">
        <f t="shared" si="2"/>
        <v>Y</v>
      </c>
      <c r="L54" s="14">
        <v>0.65</v>
      </c>
      <c r="M54" s="13" t="str">
        <f t="shared" si="3"/>
        <v>Y</v>
      </c>
      <c r="N54" s="14">
        <v>0.62</v>
      </c>
      <c r="O54" s="13" t="str">
        <f t="shared" si="4"/>
        <v>Y</v>
      </c>
      <c r="P54" s="14">
        <v>0.61333333333333329</v>
      </c>
      <c r="Q54" s="13" t="str">
        <f t="shared" si="5"/>
        <v>Y</v>
      </c>
      <c r="R54" s="14">
        <v>0.62</v>
      </c>
      <c r="S54" s="13" t="str">
        <f t="shared" si="6"/>
        <v>Y</v>
      </c>
      <c r="T54" s="14">
        <v>0.68</v>
      </c>
      <c r="U54" s="13" t="str">
        <f t="shared" si="7"/>
        <v>Y</v>
      </c>
    </row>
    <row r="55" spans="1:21" ht="15.75" customHeight="1" x14ac:dyDescent="0.25">
      <c r="A55" s="13">
        <v>49</v>
      </c>
      <c r="B55" s="11" t="s">
        <v>179</v>
      </c>
      <c r="C55" s="29" t="s">
        <v>322</v>
      </c>
      <c r="D55" s="22">
        <v>0.72</v>
      </c>
      <c r="E55" s="13" t="str">
        <f t="shared" si="0"/>
        <v>Y</v>
      </c>
      <c r="F55" s="14">
        <v>0.66</v>
      </c>
      <c r="G55" s="13" t="str">
        <f t="shared" si="1"/>
        <v>Y</v>
      </c>
      <c r="H55" s="14">
        <v>0.64</v>
      </c>
      <c r="I55" s="13" t="str">
        <f t="shared" si="8"/>
        <v>Y</v>
      </c>
      <c r="J55" s="14">
        <v>0.74</v>
      </c>
      <c r="K55" s="13" t="str">
        <f t="shared" si="2"/>
        <v>Y</v>
      </c>
      <c r="L55" s="14">
        <v>0.73</v>
      </c>
      <c r="M55" s="13" t="str">
        <f t="shared" si="3"/>
        <v>Y</v>
      </c>
      <c r="N55" s="14">
        <v>0.66</v>
      </c>
      <c r="O55" s="13" t="str">
        <f t="shared" si="4"/>
        <v>Y</v>
      </c>
      <c r="P55" s="14">
        <v>0.68</v>
      </c>
      <c r="Q55" s="13" t="str">
        <f t="shared" si="5"/>
        <v>Y</v>
      </c>
      <c r="R55" s="14">
        <v>0.57999999999999996</v>
      </c>
      <c r="S55" s="13" t="str">
        <f t="shared" si="6"/>
        <v>Y</v>
      </c>
      <c r="T55" s="14">
        <v>0.78</v>
      </c>
      <c r="U55" s="13" t="str">
        <f t="shared" si="7"/>
        <v>Y</v>
      </c>
    </row>
    <row r="56" spans="1:21" ht="15.75" customHeight="1" x14ac:dyDescent="0.25">
      <c r="A56" s="13">
        <v>50</v>
      </c>
      <c r="B56" s="11" t="s">
        <v>181</v>
      </c>
      <c r="C56" s="29" t="s">
        <v>323</v>
      </c>
      <c r="D56" s="22">
        <v>0.62666666666666671</v>
      </c>
      <c r="E56" s="13" t="str">
        <f t="shared" si="0"/>
        <v>Y</v>
      </c>
      <c r="F56" s="14">
        <v>0.52666666666666662</v>
      </c>
      <c r="G56" s="13" t="str">
        <f t="shared" si="1"/>
        <v>N</v>
      </c>
      <c r="H56" s="14">
        <v>0.53333333333333333</v>
      </c>
      <c r="I56" s="13" t="str">
        <f t="shared" si="8"/>
        <v>N</v>
      </c>
      <c r="J56" s="14">
        <v>0.47</v>
      </c>
      <c r="K56" s="13" t="str">
        <f t="shared" si="2"/>
        <v>N</v>
      </c>
      <c r="L56" s="14">
        <v>0.64</v>
      </c>
      <c r="M56" s="13" t="str">
        <f t="shared" si="3"/>
        <v>Y</v>
      </c>
      <c r="N56" s="14">
        <v>0.54</v>
      </c>
      <c r="O56" s="13" t="str">
        <f t="shared" si="4"/>
        <v>N</v>
      </c>
      <c r="P56" s="14">
        <v>0.57999999999999996</v>
      </c>
      <c r="Q56" s="13" t="str">
        <f t="shared" si="5"/>
        <v>Y</v>
      </c>
      <c r="R56" s="14">
        <v>0.56000000000000005</v>
      </c>
      <c r="S56" s="13" t="str">
        <f t="shared" si="6"/>
        <v>Y</v>
      </c>
      <c r="T56" s="14">
        <v>0.68</v>
      </c>
      <c r="U56" s="13" t="str">
        <f t="shared" si="7"/>
        <v>Y</v>
      </c>
    </row>
    <row r="57" spans="1:21" ht="15.75" customHeight="1" x14ac:dyDescent="0.25">
      <c r="A57" s="13">
        <v>51</v>
      </c>
      <c r="B57" s="11" t="s">
        <v>183</v>
      </c>
      <c r="C57" s="29" t="s">
        <v>324</v>
      </c>
      <c r="D57" s="22">
        <v>0.68</v>
      </c>
      <c r="E57" s="13" t="str">
        <f t="shared" si="0"/>
        <v>Y</v>
      </c>
      <c r="F57" s="14">
        <v>0.66666666666666663</v>
      </c>
      <c r="G57" s="13" t="str">
        <f t="shared" si="1"/>
        <v>Y</v>
      </c>
      <c r="H57" s="14">
        <v>0.55333333333333334</v>
      </c>
      <c r="I57" s="13" t="str">
        <f t="shared" si="8"/>
        <v>Y</v>
      </c>
      <c r="J57" s="14">
        <v>0.72</v>
      </c>
      <c r="K57" s="13" t="str">
        <f t="shared" si="2"/>
        <v>Y</v>
      </c>
      <c r="L57" s="14">
        <v>0.77</v>
      </c>
      <c r="M57" s="13" t="str">
        <f t="shared" si="3"/>
        <v>Y</v>
      </c>
      <c r="N57" s="14">
        <v>0.62</v>
      </c>
      <c r="O57" s="13" t="str">
        <f t="shared" si="4"/>
        <v>Y</v>
      </c>
      <c r="P57" s="14">
        <v>0.61333333333333329</v>
      </c>
      <c r="Q57" s="13" t="str">
        <f t="shared" si="5"/>
        <v>Y</v>
      </c>
      <c r="R57" s="14">
        <v>0.67</v>
      </c>
      <c r="S57" s="13" t="str">
        <f t="shared" si="6"/>
        <v>Y</v>
      </c>
      <c r="T57" s="14">
        <v>0.68</v>
      </c>
      <c r="U57" s="13" t="str">
        <f t="shared" si="7"/>
        <v>Y</v>
      </c>
    </row>
    <row r="58" spans="1:21" ht="15.75" customHeight="1" x14ac:dyDescent="0.25">
      <c r="A58" s="13">
        <v>52</v>
      </c>
      <c r="B58" s="11" t="s">
        <v>185</v>
      </c>
      <c r="C58" s="29" t="s">
        <v>325</v>
      </c>
      <c r="D58" s="22">
        <v>0.56000000000000005</v>
      </c>
      <c r="E58" s="13" t="str">
        <f t="shared" si="0"/>
        <v>Y</v>
      </c>
      <c r="F58" s="14">
        <v>0.50666666666666671</v>
      </c>
      <c r="G58" s="13" t="str">
        <f t="shared" si="1"/>
        <v>N</v>
      </c>
      <c r="H58" s="14">
        <v>0.55333333333333334</v>
      </c>
      <c r="I58" s="13" t="str">
        <f t="shared" si="8"/>
        <v>Y</v>
      </c>
      <c r="J58" s="14">
        <v>0.67</v>
      </c>
      <c r="K58" s="13" t="str">
        <f t="shared" si="2"/>
        <v>Y</v>
      </c>
      <c r="L58" s="14">
        <v>0.69</v>
      </c>
      <c r="M58" s="13" t="str">
        <f t="shared" si="3"/>
        <v>Y</v>
      </c>
      <c r="N58" s="14">
        <v>0.54</v>
      </c>
      <c r="O58" s="13" t="str">
        <f t="shared" si="4"/>
        <v>N</v>
      </c>
      <c r="P58" s="14">
        <v>0.56666666666666665</v>
      </c>
      <c r="Q58" s="13" t="str">
        <f t="shared" si="5"/>
        <v>Y</v>
      </c>
      <c r="R58" s="14">
        <v>0.55000000000000004</v>
      </c>
      <c r="S58" s="13" t="str">
        <f t="shared" si="6"/>
        <v>Y</v>
      </c>
      <c r="T58" s="14">
        <v>0.68</v>
      </c>
      <c r="U58" s="13" t="str">
        <f t="shared" si="7"/>
        <v>Y</v>
      </c>
    </row>
    <row r="59" spans="1:21" ht="15.75" customHeight="1" x14ac:dyDescent="0.25">
      <c r="A59" s="13">
        <v>53</v>
      </c>
      <c r="B59" s="11" t="s">
        <v>187</v>
      </c>
      <c r="C59" s="29" t="s">
        <v>326</v>
      </c>
      <c r="D59" s="22">
        <v>0.52</v>
      </c>
      <c r="E59" s="13" t="str">
        <f t="shared" si="0"/>
        <v>N</v>
      </c>
      <c r="F59" s="14">
        <v>0.5</v>
      </c>
      <c r="G59" s="13" t="str">
        <f t="shared" si="1"/>
        <v>N</v>
      </c>
      <c r="H59" s="14">
        <v>0.48</v>
      </c>
      <c r="I59" s="13" t="str">
        <f t="shared" si="8"/>
        <v>N</v>
      </c>
      <c r="J59" s="14">
        <v>0.52</v>
      </c>
      <c r="K59" s="13" t="str">
        <f t="shared" si="2"/>
        <v>N</v>
      </c>
      <c r="L59" s="14">
        <v>0.66</v>
      </c>
      <c r="M59" s="13" t="str">
        <f t="shared" si="3"/>
        <v>Y</v>
      </c>
      <c r="N59" s="14">
        <v>0.57999999999999996</v>
      </c>
      <c r="O59" s="13" t="str">
        <f t="shared" si="4"/>
        <v>Y</v>
      </c>
      <c r="P59" s="14">
        <v>0.53333333333333333</v>
      </c>
      <c r="Q59" s="13" t="str">
        <f t="shared" si="5"/>
        <v>N</v>
      </c>
      <c r="R59" s="14">
        <v>0.55000000000000004</v>
      </c>
      <c r="S59" s="13" t="str">
        <f t="shared" si="6"/>
        <v>Y</v>
      </c>
      <c r="T59" s="14">
        <v>0.66</v>
      </c>
      <c r="U59" s="13" t="str">
        <f t="shared" si="7"/>
        <v>Y</v>
      </c>
    </row>
    <row r="60" spans="1:21" ht="15.75" customHeight="1" x14ac:dyDescent="0.25">
      <c r="A60" s="13">
        <v>54</v>
      </c>
      <c r="B60" s="11" t="s">
        <v>189</v>
      </c>
      <c r="C60" s="29" t="s">
        <v>327</v>
      </c>
      <c r="D60" s="22">
        <v>0.39333333333333331</v>
      </c>
      <c r="E60" s="13" t="str">
        <f t="shared" si="0"/>
        <v>N</v>
      </c>
      <c r="F60" s="14">
        <v>0.17333333333333334</v>
      </c>
      <c r="G60" s="13" t="str">
        <f t="shared" si="1"/>
        <v>N</v>
      </c>
      <c r="H60" s="14">
        <v>0.38666666666666666</v>
      </c>
      <c r="I60" s="13" t="str">
        <f t="shared" si="8"/>
        <v>N</v>
      </c>
      <c r="J60" s="14">
        <v>0.56000000000000005</v>
      </c>
      <c r="K60" s="13" t="str">
        <f t="shared" si="2"/>
        <v>Y</v>
      </c>
      <c r="L60" s="14">
        <v>0.62</v>
      </c>
      <c r="M60" s="13" t="str">
        <f t="shared" si="3"/>
        <v>Y</v>
      </c>
      <c r="N60" s="14">
        <v>0.52</v>
      </c>
      <c r="O60" s="13" t="str">
        <f t="shared" si="4"/>
        <v>N</v>
      </c>
      <c r="P60" s="14">
        <v>0.26</v>
      </c>
      <c r="Q60" s="13" t="str">
        <f t="shared" si="5"/>
        <v>N</v>
      </c>
      <c r="R60" s="14">
        <v>0.02</v>
      </c>
      <c r="S60" s="13" t="str">
        <f t="shared" si="6"/>
        <v>N</v>
      </c>
      <c r="T60" s="14">
        <v>0.56000000000000005</v>
      </c>
      <c r="U60" s="13" t="str">
        <f t="shared" si="7"/>
        <v>Y</v>
      </c>
    </row>
    <row r="61" spans="1:21" ht="15.75" customHeight="1" x14ac:dyDescent="0.25">
      <c r="A61" s="13">
        <v>55</v>
      </c>
      <c r="B61" s="11" t="s">
        <v>191</v>
      </c>
      <c r="C61" s="29" t="s">
        <v>328</v>
      </c>
      <c r="D61" s="22">
        <v>0.5</v>
      </c>
      <c r="E61" s="13" t="str">
        <f t="shared" si="0"/>
        <v>N</v>
      </c>
      <c r="F61" s="14">
        <v>0.5</v>
      </c>
      <c r="G61" s="13" t="str">
        <f t="shared" si="1"/>
        <v>N</v>
      </c>
      <c r="H61" s="14">
        <v>0.48666666666666669</v>
      </c>
      <c r="I61" s="13" t="str">
        <f t="shared" si="8"/>
        <v>N</v>
      </c>
      <c r="J61" s="14">
        <v>0.42</v>
      </c>
      <c r="K61" s="13" t="str">
        <f t="shared" si="2"/>
        <v>N</v>
      </c>
      <c r="L61" s="14">
        <v>0.57999999999999996</v>
      </c>
      <c r="M61" s="13" t="str">
        <f t="shared" si="3"/>
        <v>Y</v>
      </c>
      <c r="N61" s="14">
        <v>0.52</v>
      </c>
      <c r="O61" s="13" t="str">
        <f t="shared" si="4"/>
        <v>N</v>
      </c>
      <c r="P61" s="14">
        <v>0.34</v>
      </c>
      <c r="Q61" s="13" t="str">
        <f t="shared" si="5"/>
        <v>N</v>
      </c>
      <c r="R61" s="14">
        <v>0.25</v>
      </c>
      <c r="S61" s="13" t="str">
        <f t="shared" si="6"/>
        <v>N</v>
      </c>
      <c r="T61" s="14">
        <v>0.52</v>
      </c>
      <c r="U61" s="13" t="str">
        <f t="shared" si="7"/>
        <v>N</v>
      </c>
    </row>
    <row r="62" spans="1:21" ht="15.75" customHeight="1" x14ac:dyDescent="0.25">
      <c r="A62" s="13">
        <v>56</v>
      </c>
      <c r="B62" s="11" t="s">
        <v>193</v>
      </c>
      <c r="C62" s="29" t="s">
        <v>329</v>
      </c>
      <c r="D62" s="22">
        <v>0.66666666666666663</v>
      </c>
      <c r="E62" s="13" t="str">
        <f t="shared" si="0"/>
        <v>Y</v>
      </c>
      <c r="F62" s="14">
        <v>0.65333333333333332</v>
      </c>
      <c r="G62" s="13" t="str">
        <f t="shared" si="1"/>
        <v>Y</v>
      </c>
      <c r="H62" s="14">
        <v>0.69333333333333336</v>
      </c>
      <c r="I62" s="13" t="str">
        <f t="shared" si="8"/>
        <v>Y</v>
      </c>
      <c r="J62" s="14">
        <v>0.68</v>
      </c>
      <c r="K62" s="13" t="str">
        <f t="shared" si="2"/>
        <v>Y</v>
      </c>
      <c r="L62" s="14">
        <v>0.78</v>
      </c>
      <c r="M62" s="13" t="str">
        <f t="shared" si="3"/>
        <v>Y</v>
      </c>
      <c r="N62" s="14">
        <v>0.57999999999999996</v>
      </c>
      <c r="O62" s="13" t="str">
        <f t="shared" si="4"/>
        <v>Y</v>
      </c>
      <c r="P62" s="14">
        <v>0.60666666666666669</v>
      </c>
      <c r="Q62" s="13" t="str">
        <f t="shared" si="5"/>
        <v>Y</v>
      </c>
      <c r="R62" s="14">
        <v>0.54</v>
      </c>
      <c r="S62" s="13" t="str">
        <f t="shared" si="6"/>
        <v>N</v>
      </c>
      <c r="T62" s="14">
        <v>0.68</v>
      </c>
      <c r="U62" s="13" t="str">
        <f t="shared" si="7"/>
        <v>Y</v>
      </c>
    </row>
    <row r="63" spans="1:21" ht="15.75" customHeight="1" x14ac:dyDescent="0.25">
      <c r="A63" s="13">
        <v>57</v>
      </c>
      <c r="B63" s="11" t="s">
        <v>195</v>
      </c>
      <c r="C63" s="29" t="s">
        <v>330</v>
      </c>
      <c r="D63" s="22">
        <v>0.50666666666666671</v>
      </c>
      <c r="E63" s="13" t="str">
        <f t="shared" si="0"/>
        <v>N</v>
      </c>
      <c r="F63" s="14">
        <v>0.57333333333333336</v>
      </c>
      <c r="G63" s="13" t="str">
        <f t="shared" si="1"/>
        <v>Y</v>
      </c>
      <c r="H63" s="14">
        <v>0.62666666666666671</v>
      </c>
      <c r="I63" s="13" t="str">
        <f t="shared" si="8"/>
        <v>Y</v>
      </c>
      <c r="J63" s="14">
        <v>0.62</v>
      </c>
      <c r="K63" s="13" t="str">
        <f t="shared" si="2"/>
        <v>Y</v>
      </c>
      <c r="L63" s="14">
        <v>0.75</v>
      </c>
      <c r="M63" s="13" t="str">
        <f t="shared" si="3"/>
        <v>Y</v>
      </c>
      <c r="N63" s="14">
        <v>0.62</v>
      </c>
      <c r="O63" s="13" t="str">
        <f t="shared" si="4"/>
        <v>Y</v>
      </c>
      <c r="P63" s="14">
        <v>0.54666666666666663</v>
      </c>
      <c r="Q63" s="13" t="str">
        <f t="shared" si="5"/>
        <v>N</v>
      </c>
      <c r="R63" s="14">
        <v>0.5</v>
      </c>
      <c r="S63" s="13" t="str">
        <f t="shared" si="6"/>
        <v>N</v>
      </c>
      <c r="T63" s="14">
        <v>0.6</v>
      </c>
      <c r="U63" s="13" t="str">
        <f t="shared" si="7"/>
        <v>Y</v>
      </c>
    </row>
    <row r="64" spans="1:21" ht="15.75" customHeight="1" x14ac:dyDescent="0.25">
      <c r="A64" s="13">
        <v>58</v>
      </c>
      <c r="B64" s="11" t="s">
        <v>197</v>
      </c>
      <c r="C64" s="29" t="s">
        <v>331</v>
      </c>
      <c r="D64" s="22">
        <v>0.66</v>
      </c>
      <c r="E64" s="13" t="str">
        <f t="shared" si="0"/>
        <v>Y</v>
      </c>
      <c r="F64" s="14">
        <v>0.62666666666666671</v>
      </c>
      <c r="G64" s="13" t="str">
        <f t="shared" si="1"/>
        <v>Y</v>
      </c>
      <c r="H64" s="14">
        <v>0.62666666666666671</v>
      </c>
      <c r="I64" s="13" t="str">
        <f t="shared" si="8"/>
        <v>Y</v>
      </c>
      <c r="J64" s="14">
        <v>0.77</v>
      </c>
      <c r="K64" s="13" t="str">
        <f t="shared" si="2"/>
        <v>Y</v>
      </c>
      <c r="L64" s="14">
        <v>0.73</v>
      </c>
      <c r="M64" s="13" t="str">
        <f t="shared" si="3"/>
        <v>Y</v>
      </c>
      <c r="N64" s="14">
        <v>0.64</v>
      </c>
      <c r="O64" s="13" t="str">
        <f t="shared" si="4"/>
        <v>Y</v>
      </c>
      <c r="P64" s="14">
        <v>0.57999999999999996</v>
      </c>
      <c r="Q64" s="13" t="str">
        <f t="shared" si="5"/>
        <v>Y</v>
      </c>
      <c r="R64" s="14">
        <v>0.62</v>
      </c>
      <c r="S64" s="13" t="str">
        <f t="shared" si="6"/>
        <v>Y</v>
      </c>
      <c r="T64" s="14">
        <v>0.62</v>
      </c>
      <c r="U64" s="13" t="str">
        <f t="shared" si="7"/>
        <v>Y</v>
      </c>
    </row>
    <row r="65" spans="1:21" ht="15.75" customHeight="1" x14ac:dyDescent="0.25">
      <c r="A65" s="13">
        <v>59</v>
      </c>
      <c r="B65" s="11" t="s">
        <v>199</v>
      </c>
      <c r="C65" s="29" t="s">
        <v>332</v>
      </c>
      <c r="D65" s="22">
        <v>0.57999999999999996</v>
      </c>
      <c r="E65" s="13" t="str">
        <f t="shared" si="0"/>
        <v>Y</v>
      </c>
      <c r="F65" s="14">
        <v>0.62666666666666671</v>
      </c>
      <c r="G65" s="13" t="str">
        <f t="shared" si="1"/>
        <v>Y</v>
      </c>
      <c r="H65" s="14">
        <v>0.56000000000000005</v>
      </c>
      <c r="I65" s="13" t="str">
        <f t="shared" si="8"/>
        <v>Y</v>
      </c>
      <c r="J65" s="14">
        <v>0.53</v>
      </c>
      <c r="K65" s="13" t="str">
        <f t="shared" si="2"/>
        <v>N</v>
      </c>
      <c r="L65" s="14">
        <v>0.61</v>
      </c>
      <c r="M65" s="13" t="str">
        <f t="shared" si="3"/>
        <v>Y</v>
      </c>
      <c r="N65" s="14">
        <v>0.5</v>
      </c>
      <c r="O65" s="13" t="str">
        <f t="shared" si="4"/>
        <v>N</v>
      </c>
      <c r="P65" s="14">
        <v>0.59333333333333338</v>
      </c>
      <c r="Q65" s="13" t="str">
        <f t="shared" si="5"/>
        <v>Y</v>
      </c>
      <c r="R65" s="14">
        <v>0.5</v>
      </c>
      <c r="S65" s="13" t="str">
        <f t="shared" si="6"/>
        <v>N</v>
      </c>
      <c r="T65" s="14">
        <v>0.64</v>
      </c>
      <c r="U65" s="13" t="str">
        <f t="shared" si="7"/>
        <v>Y</v>
      </c>
    </row>
    <row r="66" spans="1:21" ht="15.75" customHeight="1" x14ac:dyDescent="0.25">
      <c r="A66" s="13">
        <v>60</v>
      </c>
      <c r="B66" s="11" t="s">
        <v>201</v>
      </c>
      <c r="C66" s="29" t="s">
        <v>333</v>
      </c>
      <c r="D66" s="22">
        <v>0.61333333333333329</v>
      </c>
      <c r="E66" s="13" t="str">
        <f t="shared" si="0"/>
        <v>Y</v>
      </c>
      <c r="F66" s="14">
        <v>0.67333333333333334</v>
      </c>
      <c r="G66" s="13" t="str">
        <f t="shared" si="1"/>
        <v>Y</v>
      </c>
      <c r="H66" s="14">
        <v>0.68666666666666665</v>
      </c>
      <c r="I66" s="13" t="str">
        <f t="shared" si="8"/>
        <v>Y</v>
      </c>
      <c r="J66" s="14">
        <v>0.54</v>
      </c>
      <c r="K66" s="13" t="str">
        <f t="shared" si="2"/>
        <v>N</v>
      </c>
      <c r="L66" s="14">
        <v>0.76</v>
      </c>
      <c r="M66" s="13" t="str">
        <f t="shared" si="3"/>
        <v>Y</v>
      </c>
      <c r="N66" s="14">
        <v>0.6</v>
      </c>
      <c r="O66" s="13" t="str">
        <f t="shared" si="4"/>
        <v>Y</v>
      </c>
      <c r="P66" s="14">
        <v>0.57333333333333336</v>
      </c>
      <c r="Q66" s="13" t="str">
        <f t="shared" si="5"/>
        <v>Y</v>
      </c>
      <c r="R66" s="14">
        <v>0.56999999999999995</v>
      </c>
      <c r="S66" s="13" t="str">
        <f t="shared" si="6"/>
        <v>Y</v>
      </c>
      <c r="T66" s="14">
        <v>0.78</v>
      </c>
      <c r="U66" s="13" t="str">
        <f t="shared" si="7"/>
        <v>Y</v>
      </c>
    </row>
    <row r="67" spans="1:21" ht="15.75" customHeight="1" x14ac:dyDescent="0.25">
      <c r="A67" s="13">
        <v>61</v>
      </c>
      <c r="B67" s="11" t="s">
        <v>203</v>
      </c>
      <c r="C67" s="29" t="s">
        <v>334</v>
      </c>
      <c r="D67" s="22">
        <v>0.60666666666666669</v>
      </c>
      <c r="E67" s="13" t="str">
        <f t="shared" si="0"/>
        <v>Y</v>
      </c>
      <c r="F67" s="14">
        <v>0.61333333333333329</v>
      </c>
      <c r="G67" s="13" t="str">
        <f t="shared" si="1"/>
        <v>Y</v>
      </c>
      <c r="H67" s="14">
        <v>0.57333333333333336</v>
      </c>
      <c r="I67" s="13" t="str">
        <f t="shared" si="8"/>
        <v>Y</v>
      </c>
      <c r="J67" s="14">
        <v>0.63</v>
      </c>
      <c r="K67" s="13" t="str">
        <f t="shared" si="2"/>
        <v>Y</v>
      </c>
      <c r="L67" s="14">
        <v>0.67</v>
      </c>
      <c r="M67" s="13" t="str">
        <f t="shared" si="3"/>
        <v>Y</v>
      </c>
      <c r="N67" s="14">
        <v>0.62</v>
      </c>
      <c r="O67" s="13" t="str">
        <f t="shared" si="4"/>
        <v>Y</v>
      </c>
      <c r="P67" s="14">
        <v>0.6</v>
      </c>
      <c r="Q67" s="13" t="str">
        <f t="shared" si="5"/>
        <v>Y</v>
      </c>
      <c r="R67" s="14">
        <v>0.65</v>
      </c>
      <c r="S67" s="13" t="str">
        <f t="shared" si="6"/>
        <v>Y</v>
      </c>
      <c r="T67" s="14">
        <v>0.56000000000000005</v>
      </c>
      <c r="U67" s="13" t="str">
        <f t="shared" si="7"/>
        <v>Y</v>
      </c>
    </row>
    <row r="68" spans="1:21" ht="15.75" customHeight="1" x14ac:dyDescent="0.25">
      <c r="A68" s="13">
        <v>62</v>
      </c>
      <c r="B68" s="11" t="s">
        <v>205</v>
      </c>
      <c r="C68" s="29" t="s">
        <v>335</v>
      </c>
      <c r="D68" s="22">
        <v>0.67333333333333334</v>
      </c>
      <c r="E68" s="13" t="str">
        <f t="shared" si="0"/>
        <v>Y</v>
      </c>
      <c r="F68" s="14">
        <v>0.7</v>
      </c>
      <c r="G68" s="13" t="str">
        <f t="shared" si="1"/>
        <v>Y</v>
      </c>
      <c r="H68" s="14">
        <v>0.62666666666666671</v>
      </c>
      <c r="I68" s="13" t="str">
        <f t="shared" si="8"/>
        <v>Y</v>
      </c>
      <c r="J68" s="14">
        <v>0.55000000000000004</v>
      </c>
      <c r="K68" s="13" t="str">
        <f t="shared" si="2"/>
        <v>Y</v>
      </c>
      <c r="L68" s="14">
        <v>0.84</v>
      </c>
      <c r="M68" s="13" t="str">
        <f t="shared" si="3"/>
        <v>Y</v>
      </c>
      <c r="N68" s="14">
        <v>0.66</v>
      </c>
      <c r="O68" s="13" t="str">
        <f t="shared" si="4"/>
        <v>Y</v>
      </c>
      <c r="P68" s="14">
        <v>0.64</v>
      </c>
      <c r="Q68" s="13" t="str">
        <f t="shared" si="5"/>
        <v>Y</v>
      </c>
      <c r="R68" s="14">
        <v>0.64</v>
      </c>
      <c r="S68" s="13" t="str">
        <f t="shared" si="6"/>
        <v>Y</v>
      </c>
      <c r="T68" s="14">
        <v>0.7</v>
      </c>
      <c r="U68" s="13" t="str">
        <f t="shared" si="7"/>
        <v>Y</v>
      </c>
    </row>
    <row r="69" spans="1:21" ht="15.75" customHeight="1" x14ac:dyDescent="0.25">
      <c r="A69" s="13">
        <v>63</v>
      </c>
      <c r="B69" s="11" t="s">
        <v>207</v>
      </c>
      <c r="C69" s="29" t="s">
        <v>336</v>
      </c>
      <c r="D69" s="22">
        <v>0.5</v>
      </c>
      <c r="E69" s="13" t="str">
        <f t="shared" si="0"/>
        <v>N</v>
      </c>
      <c r="F69" s="14">
        <v>0.66666666666666663</v>
      </c>
      <c r="G69" s="13" t="str">
        <f t="shared" si="1"/>
        <v>Y</v>
      </c>
      <c r="H69" s="14">
        <v>0.52666666666666662</v>
      </c>
      <c r="I69" s="13" t="str">
        <f t="shared" si="8"/>
        <v>N</v>
      </c>
      <c r="J69" s="14">
        <v>0.52</v>
      </c>
      <c r="K69" s="13" t="str">
        <f t="shared" si="2"/>
        <v>N</v>
      </c>
      <c r="L69" s="14">
        <v>0.67</v>
      </c>
      <c r="M69" s="13" t="str">
        <f t="shared" si="3"/>
        <v>Y</v>
      </c>
      <c r="N69" s="14">
        <v>0.66</v>
      </c>
      <c r="O69" s="13" t="str">
        <f t="shared" si="4"/>
        <v>Y</v>
      </c>
      <c r="P69" s="14">
        <v>0.56000000000000005</v>
      </c>
      <c r="Q69" s="13" t="str">
        <f t="shared" si="5"/>
        <v>Y</v>
      </c>
      <c r="R69" s="14">
        <v>0.5</v>
      </c>
      <c r="S69" s="13" t="str">
        <f t="shared" si="6"/>
        <v>N</v>
      </c>
      <c r="T69" s="14">
        <v>0.66</v>
      </c>
      <c r="U69" s="13" t="str">
        <f t="shared" si="7"/>
        <v>Y</v>
      </c>
    </row>
    <row r="70" spans="1:21" ht="15.75" customHeight="1" x14ac:dyDescent="0.25">
      <c r="A70" s="13">
        <v>64</v>
      </c>
      <c r="B70" s="11" t="s">
        <v>209</v>
      </c>
      <c r="C70" s="29" t="s">
        <v>337</v>
      </c>
      <c r="D70" s="22">
        <v>0.57333333333333336</v>
      </c>
      <c r="E70" s="13" t="str">
        <f t="shared" si="0"/>
        <v>Y</v>
      </c>
      <c r="F70" s="14">
        <v>0.57333333333333336</v>
      </c>
      <c r="G70" s="13" t="str">
        <f t="shared" si="1"/>
        <v>Y</v>
      </c>
      <c r="H70" s="14">
        <v>0.53333333333333333</v>
      </c>
      <c r="I70" s="13" t="str">
        <f t="shared" si="8"/>
        <v>N</v>
      </c>
      <c r="J70" s="14">
        <v>0.52</v>
      </c>
      <c r="K70" s="13" t="str">
        <f t="shared" si="2"/>
        <v>N</v>
      </c>
      <c r="L70" s="14">
        <v>0.72</v>
      </c>
      <c r="M70" s="13" t="str">
        <f t="shared" si="3"/>
        <v>Y</v>
      </c>
      <c r="N70" s="14">
        <v>0.56000000000000005</v>
      </c>
      <c r="O70" s="13" t="str">
        <f t="shared" si="4"/>
        <v>Y</v>
      </c>
      <c r="P70" s="14">
        <v>0.55333333333333334</v>
      </c>
      <c r="Q70" s="13" t="str">
        <f t="shared" si="5"/>
        <v>Y</v>
      </c>
      <c r="R70" s="14">
        <v>0.55000000000000004</v>
      </c>
      <c r="S70" s="13" t="str">
        <f t="shared" si="6"/>
        <v>Y</v>
      </c>
      <c r="T70" s="14">
        <v>0.76</v>
      </c>
      <c r="U70" s="13" t="str">
        <f t="shared" si="7"/>
        <v>Y</v>
      </c>
    </row>
    <row r="71" spans="1:21" ht="15.75" customHeight="1" x14ac:dyDescent="0.25">
      <c r="A71" s="13">
        <v>65</v>
      </c>
      <c r="B71" s="11" t="s">
        <v>211</v>
      </c>
      <c r="C71" s="29" t="s">
        <v>338</v>
      </c>
      <c r="D71" s="22">
        <v>0.74</v>
      </c>
      <c r="E71" s="13" t="str">
        <f t="shared" ref="E71:E90" si="9">IF(D71&gt;=55%,"Y","N")</f>
        <v>Y</v>
      </c>
      <c r="F71" s="14">
        <v>0.69333333333333336</v>
      </c>
      <c r="G71" s="13" t="str">
        <f t="shared" ref="G71:G90" si="10">IF(F71&gt;=55%,"Y","N")</f>
        <v>Y</v>
      </c>
      <c r="H71" s="14">
        <v>0.61333333333333329</v>
      </c>
      <c r="I71" s="13" t="str">
        <f t="shared" si="8"/>
        <v>Y</v>
      </c>
      <c r="J71" s="14">
        <v>0.65</v>
      </c>
      <c r="K71" s="13" t="str">
        <f t="shared" ref="K71:K90" si="11">IF(J71&gt;=55%,"Y","N")</f>
        <v>Y</v>
      </c>
      <c r="L71" s="14">
        <v>0.68</v>
      </c>
      <c r="M71" s="13" t="str">
        <f t="shared" ref="M71:M90" si="12">IF(L71&gt;=55%,"Y","N")</f>
        <v>Y</v>
      </c>
      <c r="N71" s="14">
        <v>0.68</v>
      </c>
      <c r="O71" s="13" t="str">
        <f t="shared" ref="O71:O90" si="13">IF(N71&gt;=55%,"Y","N")</f>
        <v>Y</v>
      </c>
      <c r="P71" s="14">
        <v>0.64</v>
      </c>
      <c r="Q71" s="13" t="str">
        <f t="shared" ref="Q71:Q90" si="14">IF(P71&gt;=55%,"Y","N")</f>
        <v>Y</v>
      </c>
      <c r="R71" s="14">
        <v>0.64</v>
      </c>
      <c r="S71" s="13" t="str">
        <f t="shared" ref="S71:S90" si="15">IF(R71&gt;=55%,"Y","N")</f>
        <v>Y</v>
      </c>
      <c r="T71" s="14">
        <v>0.66</v>
      </c>
      <c r="U71" s="13" t="str">
        <f t="shared" ref="U71:U90" si="16">IF(T71&gt;=55%,"Y","N")</f>
        <v>Y</v>
      </c>
    </row>
    <row r="72" spans="1:21" ht="15.75" customHeight="1" x14ac:dyDescent="0.25">
      <c r="A72" s="13">
        <v>66</v>
      </c>
      <c r="B72" s="11" t="s">
        <v>213</v>
      </c>
      <c r="C72" s="29" t="s">
        <v>339</v>
      </c>
      <c r="D72" s="22">
        <v>0.16</v>
      </c>
      <c r="E72" s="13" t="str">
        <f t="shared" si="9"/>
        <v>N</v>
      </c>
      <c r="F72" s="14">
        <v>8.666666666666667E-2</v>
      </c>
      <c r="G72" s="13" t="str">
        <f t="shared" si="10"/>
        <v>N</v>
      </c>
      <c r="H72" s="14">
        <v>0.26</v>
      </c>
      <c r="I72" s="13" t="str">
        <f t="shared" ref="I72:I90" si="17">IF(H72&gt;=55%,"Y","N")</f>
        <v>N</v>
      </c>
      <c r="J72" s="14">
        <v>0.2</v>
      </c>
      <c r="K72" s="13" t="str">
        <f t="shared" si="11"/>
        <v>N</v>
      </c>
      <c r="L72" s="14">
        <v>0.67</v>
      </c>
      <c r="M72" s="13" t="str">
        <f t="shared" si="12"/>
        <v>Y</v>
      </c>
      <c r="N72" s="14">
        <v>0.36</v>
      </c>
      <c r="O72" s="13" t="str">
        <f t="shared" si="13"/>
        <v>N</v>
      </c>
      <c r="P72" s="14">
        <v>0</v>
      </c>
      <c r="Q72" s="13" t="str">
        <f t="shared" si="14"/>
        <v>N</v>
      </c>
      <c r="R72" s="14">
        <v>0.05</v>
      </c>
      <c r="S72" s="13" t="str">
        <f t="shared" si="15"/>
        <v>N</v>
      </c>
      <c r="T72" s="14">
        <v>0.66</v>
      </c>
      <c r="U72" s="13" t="str">
        <f t="shared" si="16"/>
        <v>Y</v>
      </c>
    </row>
    <row r="73" spans="1:21" ht="15.75" customHeight="1" x14ac:dyDescent="0.25">
      <c r="A73" s="13">
        <v>67</v>
      </c>
      <c r="B73" s="11" t="s">
        <v>215</v>
      </c>
      <c r="C73" s="29" t="s">
        <v>340</v>
      </c>
      <c r="D73" s="22">
        <v>0.67333333333333334</v>
      </c>
      <c r="E73" s="13" t="str">
        <f t="shared" si="9"/>
        <v>Y</v>
      </c>
      <c r="F73" s="14">
        <v>0.68666666666666665</v>
      </c>
      <c r="G73" s="13" t="str">
        <f t="shared" si="10"/>
        <v>Y</v>
      </c>
      <c r="H73" s="14">
        <v>0.57333333333333336</v>
      </c>
      <c r="I73" s="13" t="str">
        <f t="shared" si="17"/>
        <v>Y</v>
      </c>
      <c r="J73" s="14">
        <v>0.57999999999999996</v>
      </c>
      <c r="K73" s="13" t="str">
        <f t="shared" si="11"/>
        <v>Y</v>
      </c>
      <c r="L73" s="14">
        <v>0.69</v>
      </c>
      <c r="M73" s="13" t="str">
        <f t="shared" si="12"/>
        <v>Y</v>
      </c>
      <c r="N73" s="14">
        <v>0.64</v>
      </c>
      <c r="O73" s="13" t="str">
        <f t="shared" si="13"/>
        <v>Y</v>
      </c>
      <c r="P73" s="14">
        <v>0.66</v>
      </c>
      <c r="Q73" s="13" t="str">
        <f t="shared" si="14"/>
        <v>Y</v>
      </c>
      <c r="R73" s="14">
        <v>0.64</v>
      </c>
      <c r="S73" s="13" t="str">
        <f t="shared" si="15"/>
        <v>Y</v>
      </c>
      <c r="T73" s="14">
        <v>0.78</v>
      </c>
      <c r="U73" s="13" t="str">
        <f t="shared" si="16"/>
        <v>Y</v>
      </c>
    </row>
    <row r="74" spans="1:21" ht="15.75" customHeight="1" x14ac:dyDescent="0.25">
      <c r="A74" s="13">
        <v>68</v>
      </c>
      <c r="B74" s="11" t="s">
        <v>217</v>
      </c>
      <c r="C74" s="29" t="s">
        <v>341</v>
      </c>
      <c r="D74" s="22">
        <v>0.64666666666666661</v>
      </c>
      <c r="E74" s="13" t="str">
        <f t="shared" si="9"/>
        <v>Y</v>
      </c>
      <c r="F74" s="14">
        <v>0.55300000000000005</v>
      </c>
      <c r="G74" s="13" t="str">
        <f t="shared" si="10"/>
        <v>Y</v>
      </c>
      <c r="H74" s="14">
        <v>0.48699999999999999</v>
      </c>
      <c r="I74" s="13" t="str">
        <f t="shared" si="17"/>
        <v>N</v>
      </c>
      <c r="J74" s="14">
        <v>0.56999999999999995</v>
      </c>
      <c r="K74" s="13" t="str">
        <f t="shared" si="11"/>
        <v>Y</v>
      </c>
      <c r="L74" s="14">
        <v>0.64</v>
      </c>
      <c r="M74" s="13" t="str">
        <f t="shared" si="12"/>
        <v>Y</v>
      </c>
      <c r="N74" s="14">
        <v>0.62</v>
      </c>
      <c r="O74" s="13" t="str">
        <f t="shared" si="13"/>
        <v>Y</v>
      </c>
      <c r="P74" s="14">
        <v>0.54666666666666663</v>
      </c>
      <c r="Q74" s="13" t="str">
        <f t="shared" si="14"/>
        <v>N</v>
      </c>
      <c r="R74" s="14">
        <v>0.62</v>
      </c>
      <c r="S74" s="13" t="str">
        <f t="shared" si="15"/>
        <v>Y</v>
      </c>
      <c r="T74" s="14">
        <v>0.7</v>
      </c>
      <c r="U74" s="13" t="str">
        <f t="shared" si="16"/>
        <v>Y</v>
      </c>
    </row>
    <row r="75" spans="1:21" ht="15.75" customHeight="1" x14ac:dyDescent="0.25">
      <c r="A75" s="13">
        <v>69</v>
      </c>
      <c r="B75" s="11" t="s">
        <v>219</v>
      </c>
      <c r="C75" s="29" t="s">
        <v>342</v>
      </c>
      <c r="D75" s="22">
        <v>0.70666666666666667</v>
      </c>
      <c r="E75" s="13" t="str">
        <f t="shared" si="9"/>
        <v>Y</v>
      </c>
      <c r="F75" s="14">
        <v>0.58666666666666667</v>
      </c>
      <c r="G75" s="13" t="str">
        <f t="shared" si="10"/>
        <v>Y</v>
      </c>
      <c r="H75" s="14">
        <v>0.70666666666666667</v>
      </c>
      <c r="I75" s="13" t="str">
        <f t="shared" si="17"/>
        <v>Y</v>
      </c>
      <c r="J75" s="14">
        <v>0.72</v>
      </c>
      <c r="K75" s="13" t="str">
        <f t="shared" si="11"/>
        <v>Y</v>
      </c>
      <c r="L75" s="14">
        <v>0.7</v>
      </c>
      <c r="M75" s="13" t="str">
        <f t="shared" si="12"/>
        <v>Y</v>
      </c>
      <c r="N75" s="14">
        <v>0.62</v>
      </c>
      <c r="O75" s="13" t="str">
        <f t="shared" si="13"/>
        <v>Y</v>
      </c>
      <c r="P75" s="14">
        <v>0.58666666666666667</v>
      </c>
      <c r="Q75" s="13" t="str">
        <f t="shared" si="14"/>
        <v>Y</v>
      </c>
      <c r="R75" s="14">
        <v>0.6</v>
      </c>
      <c r="S75" s="13" t="str">
        <f t="shared" si="15"/>
        <v>Y</v>
      </c>
      <c r="T75" s="14">
        <v>0.72</v>
      </c>
      <c r="U75" s="13" t="str">
        <f t="shared" si="16"/>
        <v>Y</v>
      </c>
    </row>
    <row r="76" spans="1:21" ht="15.75" customHeight="1" x14ac:dyDescent="0.25">
      <c r="A76" s="13">
        <v>70</v>
      </c>
      <c r="B76" s="11" t="s">
        <v>221</v>
      </c>
      <c r="C76" s="29" t="s">
        <v>343</v>
      </c>
      <c r="D76" s="22">
        <v>0.52700000000000002</v>
      </c>
      <c r="E76" s="13" t="str">
        <f t="shared" si="9"/>
        <v>N</v>
      </c>
      <c r="F76" s="14">
        <v>0.5</v>
      </c>
      <c r="G76" s="13" t="str">
        <f t="shared" si="10"/>
        <v>N</v>
      </c>
      <c r="H76" s="14">
        <v>0.627</v>
      </c>
      <c r="I76" s="13" t="str">
        <f t="shared" si="17"/>
        <v>Y</v>
      </c>
      <c r="J76" s="14">
        <v>0.53</v>
      </c>
      <c r="K76" s="13" t="str">
        <f t="shared" si="11"/>
        <v>N</v>
      </c>
      <c r="L76" s="14">
        <v>0.65</v>
      </c>
      <c r="M76" s="13" t="str">
        <f t="shared" si="12"/>
        <v>Y</v>
      </c>
      <c r="N76" s="14">
        <v>0.7</v>
      </c>
      <c r="O76" s="13" t="str">
        <f t="shared" si="13"/>
        <v>Y</v>
      </c>
      <c r="P76" s="14">
        <v>0.55300000000000005</v>
      </c>
      <c r="Q76" s="13" t="str">
        <f t="shared" si="14"/>
        <v>Y</v>
      </c>
      <c r="R76" s="14">
        <v>0.56000000000000005</v>
      </c>
      <c r="S76" s="13" t="str">
        <f t="shared" si="15"/>
        <v>Y</v>
      </c>
      <c r="T76" s="14">
        <v>0.68</v>
      </c>
      <c r="U76" s="13" t="str">
        <f t="shared" si="16"/>
        <v>Y</v>
      </c>
    </row>
    <row r="77" spans="1:21" ht="15.75" customHeight="1" x14ac:dyDescent="0.25">
      <c r="A77" s="13">
        <v>71</v>
      </c>
      <c r="B77" s="11" t="s">
        <v>223</v>
      </c>
      <c r="C77" s="29" t="s">
        <v>344</v>
      </c>
      <c r="D77" s="22">
        <v>0.5</v>
      </c>
      <c r="E77" s="13" t="str">
        <f t="shared" si="9"/>
        <v>N</v>
      </c>
      <c r="F77" s="14">
        <v>0.54700000000000004</v>
      </c>
      <c r="G77" s="13" t="str">
        <f t="shared" si="10"/>
        <v>N</v>
      </c>
      <c r="H77" s="14">
        <v>0.48</v>
      </c>
      <c r="I77" s="13" t="str">
        <f t="shared" si="17"/>
        <v>N</v>
      </c>
      <c r="J77" s="14">
        <v>0.53</v>
      </c>
      <c r="K77" s="13" t="str">
        <f t="shared" si="11"/>
        <v>N</v>
      </c>
      <c r="L77" s="14">
        <v>0.51</v>
      </c>
      <c r="M77" s="13" t="str">
        <f t="shared" si="12"/>
        <v>N</v>
      </c>
      <c r="N77" s="14">
        <v>0.6</v>
      </c>
      <c r="O77" s="13" t="str">
        <f t="shared" si="13"/>
        <v>Y</v>
      </c>
      <c r="P77" s="14">
        <v>0.51300000000000001</v>
      </c>
      <c r="Q77" s="13" t="str">
        <f t="shared" si="14"/>
        <v>N</v>
      </c>
      <c r="R77" s="14">
        <v>0.5</v>
      </c>
      <c r="S77" s="13" t="str">
        <f t="shared" si="15"/>
        <v>N</v>
      </c>
      <c r="T77" s="14">
        <v>0.52</v>
      </c>
      <c r="U77" s="13" t="str">
        <f t="shared" si="16"/>
        <v>N</v>
      </c>
    </row>
    <row r="78" spans="1:21" ht="15.75" customHeight="1" x14ac:dyDescent="0.25">
      <c r="A78" s="13">
        <v>72</v>
      </c>
      <c r="B78" s="11" t="s">
        <v>225</v>
      </c>
      <c r="C78" s="29" t="s">
        <v>345</v>
      </c>
      <c r="D78" s="22">
        <v>0.56000000000000005</v>
      </c>
      <c r="E78" s="13" t="str">
        <f t="shared" si="9"/>
        <v>Y</v>
      </c>
      <c r="F78" s="14">
        <v>0.56000000000000005</v>
      </c>
      <c r="G78" s="13" t="str">
        <f t="shared" si="10"/>
        <v>Y</v>
      </c>
      <c r="H78" s="14">
        <v>0.62</v>
      </c>
      <c r="I78" s="13" t="str">
        <f t="shared" si="17"/>
        <v>Y</v>
      </c>
      <c r="J78" s="14">
        <v>0.64</v>
      </c>
      <c r="K78" s="13" t="str">
        <f t="shared" si="11"/>
        <v>Y</v>
      </c>
      <c r="L78" s="14">
        <v>0.65</v>
      </c>
      <c r="M78" s="13" t="str">
        <f t="shared" si="12"/>
        <v>Y</v>
      </c>
      <c r="N78" s="14">
        <v>0.56000000000000005</v>
      </c>
      <c r="O78" s="13" t="str">
        <f t="shared" si="13"/>
        <v>Y</v>
      </c>
      <c r="P78" s="14">
        <v>0.67333333333333334</v>
      </c>
      <c r="Q78" s="13" t="str">
        <f t="shared" si="14"/>
        <v>Y</v>
      </c>
      <c r="R78" s="14">
        <v>0.56999999999999995</v>
      </c>
      <c r="S78" s="13" t="str">
        <f t="shared" si="15"/>
        <v>Y</v>
      </c>
      <c r="T78" s="14">
        <v>0.57999999999999996</v>
      </c>
      <c r="U78" s="13" t="str">
        <f t="shared" si="16"/>
        <v>Y</v>
      </c>
    </row>
    <row r="79" spans="1:21" ht="15.75" customHeight="1" x14ac:dyDescent="0.25">
      <c r="A79" s="13">
        <v>73</v>
      </c>
      <c r="B79" s="11" t="s">
        <v>227</v>
      </c>
      <c r="C79" s="29" t="s">
        <v>346</v>
      </c>
      <c r="D79" s="22">
        <v>0.57333333333333336</v>
      </c>
      <c r="E79" s="13" t="str">
        <f t="shared" si="9"/>
        <v>Y</v>
      </c>
      <c r="F79" s="14">
        <v>0.53333333333333333</v>
      </c>
      <c r="G79" s="13" t="str">
        <f t="shared" si="10"/>
        <v>N</v>
      </c>
      <c r="H79" s="14">
        <v>0.56000000000000005</v>
      </c>
      <c r="I79" s="13" t="str">
        <f t="shared" si="17"/>
        <v>Y</v>
      </c>
      <c r="J79" s="14">
        <v>0.56999999999999995</v>
      </c>
      <c r="K79" s="13" t="str">
        <f t="shared" si="11"/>
        <v>Y</v>
      </c>
      <c r="L79" s="14">
        <v>0.62</v>
      </c>
      <c r="M79" s="13" t="str">
        <f t="shared" si="12"/>
        <v>Y</v>
      </c>
      <c r="N79" s="14">
        <v>0.57999999999999996</v>
      </c>
      <c r="O79" s="13" t="str">
        <f t="shared" si="13"/>
        <v>Y</v>
      </c>
      <c r="P79" s="14">
        <v>0.52666666666666662</v>
      </c>
      <c r="Q79" s="13" t="str">
        <f t="shared" si="14"/>
        <v>N</v>
      </c>
      <c r="R79" s="14">
        <v>0.55000000000000004</v>
      </c>
      <c r="S79" s="13" t="str">
        <f t="shared" si="15"/>
        <v>Y</v>
      </c>
      <c r="T79" s="14">
        <v>0.72</v>
      </c>
      <c r="U79" s="13" t="str">
        <f t="shared" si="16"/>
        <v>Y</v>
      </c>
    </row>
    <row r="80" spans="1:21" ht="15.75" customHeight="1" x14ac:dyDescent="0.25">
      <c r="A80" s="13">
        <v>74</v>
      </c>
      <c r="B80" s="11" t="s">
        <v>229</v>
      </c>
      <c r="C80" s="29" t="s">
        <v>347</v>
      </c>
      <c r="D80" s="22">
        <v>0.64</v>
      </c>
      <c r="E80" s="13" t="str">
        <f t="shared" si="9"/>
        <v>Y</v>
      </c>
      <c r="F80" s="14">
        <v>0.7</v>
      </c>
      <c r="G80" s="13" t="str">
        <f t="shared" si="10"/>
        <v>Y</v>
      </c>
      <c r="H80" s="14">
        <v>0.53333333333333333</v>
      </c>
      <c r="I80" s="13" t="str">
        <f t="shared" si="17"/>
        <v>N</v>
      </c>
      <c r="J80" s="14">
        <v>0.5</v>
      </c>
      <c r="K80" s="13" t="str">
        <f t="shared" si="11"/>
        <v>N</v>
      </c>
      <c r="L80" s="14">
        <v>0.66</v>
      </c>
      <c r="M80" s="13" t="str">
        <f t="shared" si="12"/>
        <v>Y</v>
      </c>
      <c r="N80" s="14">
        <v>0.68</v>
      </c>
      <c r="O80" s="13" t="str">
        <f t="shared" si="13"/>
        <v>Y</v>
      </c>
      <c r="P80" s="14">
        <v>0.66</v>
      </c>
      <c r="Q80" s="13" t="str">
        <f t="shared" si="14"/>
        <v>Y</v>
      </c>
      <c r="R80" s="14">
        <v>0.56000000000000005</v>
      </c>
      <c r="S80" s="13" t="str">
        <f t="shared" si="15"/>
        <v>Y</v>
      </c>
      <c r="T80" s="14">
        <v>0.9</v>
      </c>
      <c r="U80" s="13" t="str">
        <f t="shared" si="16"/>
        <v>Y</v>
      </c>
    </row>
    <row r="81" spans="1:21" ht="15.75" customHeight="1" x14ac:dyDescent="0.25">
      <c r="A81" s="13">
        <v>75</v>
      </c>
      <c r="B81" s="11" t="s">
        <v>231</v>
      </c>
      <c r="C81" s="29" t="s">
        <v>348</v>
      </c>
      <c r="D81" s="22">
        <v>0.56666666666666665</v>
      </c>
      <c r="E81" s="13" t="str">
        <f t="shared" si="9"/>
        <v>Y</v>
      </c>
      <c r="F81" s="14">
        <v>0.5</v>
      </c>
      <c r="G81" s="13" t="str">
        <f t="shared" si="10"/>
        <v>N</v>
      </c>
      <c r="H81" s="14">
        <v>0.57299999999999995</v>
      </c>
      <c r="I81" s="13" t="str">
        <f t="shared" si="17"/>
        <v>Y</v>
      </c>
      <c r="J81" s="14">
        <v>0.56999999999999995</v>
      </c>
      <c r="K81" s="13" t="str">
        <f t="shared" si="11"/>
        <v>Y</v>
      </c>
      <c r="L81" s="14">
        <v>0.65</v>
      </c>
      <c r="M81" s="13" t="str">
        <f t="shared" si="12"/>
        <v>Y</v>
      </c>
      <c r="N81" s="14">
        <v>0.57999999999999996</v>
      </c>
      <c r="O81" s="13" t="str">
        <f t="shared" si="13"/>
        <v>Y</v>
      </c>
      <c r="P81" s="14">
        <v>0.5</v>
      </c>
      <c r="Q81" s="13" t="str">
        <f t="shared" si="14"/>
        <v>N</v>
      </c>
      <c r="R81" s="14">
        <v>0.55000000000000004</v>
      </c>
      <c r="S81" s="13" t="str">
        <f t="shared" si="15"/>
        <v>Y</v>
      </c>
      <c r="T81" s="14">
        <v>0.56000000000000005</v>
      </c>
      <c r="U81" s="13" t="str">
        <f t="shared" si="16"/>
        <v>Y</v>
      </c>
    </row>
    <row r="82" spans="1:21" ht="15.75" customHeight="1" x14ac:dyDescent="0.25">
      <c r="A82" s="13">
        <v>76</v>
      </c>
      <c r="B82" s="11" t="s">
        <v>233</v>
      </c>
      <c r="C82" s="29" t="s">
        <v>349</v>
      </c>
      <c r="D82" s="22">
        <v>0.5</v>
      </c>
      <c r="E82" s="13" t="str">
        <f t="shared" si="9"/>
        <v>N</v>
      </c>
      <c r="F82" s="14">
        <v>0.5</v>
      </c>
      <c r="G82" s="13" t="str">
        <f t="shared" si="10"/>
        <v>N</v>
      </c>
      <c r="H82" s="14">
        <v>0.48</v>
      </c>
      <c r="I82" s="13" t="str">
        <f t="shared" si="17"/>
        <v>N</v>
      </c>
      <c r="J82" s="14">
        <v>0.56000000000000005</v>
      </c>
      <c r="K82" s="13" t="str">
        <f t="shared" si="11"/>
        <v>Y</v>
      </c>
      <c r="L82" s="14">
        <v>0.51</v>
      </c>
      <c r="M82" s="13" t="str">
        <f t="shared" si="12"/>
        <v>N</v>
      </c>
      <c r="N82" s="14">
        <v>0.5</v>
      </c>
      <c r="O82" s="13" t="str">
        <f t="shared" si="13"/>
        <v>N</v>
      </c>
      <c r="P82" s="14">
        <v>0.54</v>
      </c>
      <c r="Q82" s="13" t="str">
        <f t="shared" si="14"/>
        <v>N</v>
      </c>
      <c r="R82" s="14">
        <v>0.5</v>
      </c>
      <c r="S82" s="13" t="str">
        <f t="shared" si="15"/>
        <v>N</v>
      </c>
      <c r="T82" s="14">
        <v>0.5</v>
      </c>
      <c r="U82" s="13" t="str">
        <f t="shared" si="16"/>
        <v>N</v>
      </c>
    </row>
    <row r="83" spans="1:21" ht="15.75" customHeight="1" x14ac:dyDescent="0.25">
      <c r="A83" s="13">
        <v>77</v>
      </c>
      <c r="B83" s="11" t="s">
        <v>237</v>
      </c>
      <c r="C83" s="29" t="s">
        <v>350</v>
      </c>
      <c r="D83" s="22">
        <v>0.57333333333333336</v>
      </c>
      <c r="E83" s="13" t="str">
        <f t="shared" si="9"/>
        <v>Y</v>
      </c>
      <c r="F83" s="14">
        <v>0.66</v>
      </c>
      <c r="G83" s="13" t="str">
        <f t="shared" si="10"/>
        <v>Y</v>
      </c>
      <c r="H83" s="14">
        <v>0.58666666666666667</v>
      </c>
      <c r="I83" s="13" t="str">
        <f t="shared" si="17"/>
        <v>Y</v>
      </c>
      <c r="J83" s="14">
        <v>0.71</v>
      </c>
      <c r="K83" s="13" t="str">
        <f t="shared" si="11"/>
        <v>Y</v>
      </c>
      <c r="L83" s="14">
        <v>0.68</v>
      </c>
      <c r="M83" s="13" t="str">
        <f t="shared" si="12"/>
        <v>Y</v>
      </c>
      <c r="N83" s="14">
        <v>0.66</v>
      </c>
      <c r="O83" s="13" t="str">
        <f t="shared" si="13"/>
        <v>Y</v>
      </c>
      <c r="P83" s="14">
        <v>0.6</v>
      </c>
      <c r="Q83" s="13" t="str">
        <f t="shared" si="14"/>
        <v>Y</v>
      </c>
      <c r="R83" s="14">
        <v>0.67</v>
      </c>
      <c r="S83" s="13" t="str">
        <f t="shared" si="15"/>
        <v>Y</v>
      </c>
      <c r="T83" s="14">
        <v>0.76</v>
      </c>
      <c r="U83" s="13" t="str">
        <f t="shared" si="16"/>
        <v>Y</v>
      </c>
    </row>
    <row r="84" spans="1:21" ht="15.75" customHeight="1" x14ac:dyDescent="0.25">
      <c r="A84" s="13">
        <v>78</v>
      </c>
      <c r="B84" s="11" t="s">
        <v>239</v>
      </c>
      <c r="C84" s="29" t="s">
        <v>351</v>
      </c>
      <c r="D84" s="22">
        <v>0.5</v>
      </c>
      <c r="E84" s="13" t="str">
        <f t="shared" si="9"/>
        <v>N</v>
      </c>
      <c r="F84" s="14">
        <v>0.64</v>
      </c>
      <c r="G84" s="13" t="str">
        <f t="shared" si="10"/>
        <v>Y</v>
      </c>
      <c r="H84" s="14">
        <v>0.56666666666666665</v>
      </c>
      <c r="I84" s="13" t="str">
        <f t="shared" si="17"/>
        <v>Y</v>
      </c>
      <c r="J84" s="14">
        <v>0.62</v>
      </c>
      <c r="K84" s="13" t="str">
        <f t="shared" si="11"/>
        <v>Y</v>
      </c>
      <c r="L84" s="14">
        <v>0.67</v>
      </c>
      <c r="M84" s="13" t="str">
        <f t="shared" si="12"/>
        <v>Y</v>
      </c>
      <c r="N84" s="14">
        <v>0.64</v>
      </c>
      <c r="O84" s="13" t="str">
        <f t="shared" si="13"/>
        <v>Y</v>
      </c>
      <c r="P84" s="14">
        <v>0.5</v>
      </c>
      <c r="Q84" s="13" t="str">
        <f t="shared" si="14"/>
        <v>N</v>
      </c>
      <c r="R84" s="14">
        <v>0.5</v>
      </c>
      <c r="S84" s="13" t="str">
        <f t="shared" si="15"/>
        <v>N</v>
      </c>
      <c r="T84" s="14">
        <v>0.66</v>
      </c>
      <c r="U84" s="13" t="str">
        <f t="shared" si="16"/>
        <v>Y</v>
      </c>
    </row>
    <row r="85" spans="1:21" ht="15.75" customHeight="1" x14ac:dyDescent="0.25">
      <c r="A85" s="13">
        <v>79</v>
      </c>
      <c r="B85" s="11" t="s">
        <v>241</v>
      </c>
      <c r="C85" s="29" t="s">
        <v>352</v>
      </c>
      <c r="D85" s="22">
        <v>0.74</v>
      </c>
      <c r="E85" s="13" t="str">
        <f t="shared" si="9"/>
        <v>Y</v>
      </c>
      <c r="F85" s="14">
        <v>0.66</v>
      </c>
      <c r="G85" s="13" t="str">
        <f t="shared" si="10"/>
        <v>Y</v>
      </c>
      <c r="H85" s="14">
        <v>0.70666666666666667</v>
      </c>
      <c r="I85" s="13" t="str">
        <f t="shared" si="17"/>
        <v>Y</v>
      </c>
      <c r="J85" s="14">
        <v>0.72</v>
      </c>
      <c r="K85" s="13" t="str">
        <f t="shared" si="11"/>
        <v>Y</v>
      </c>
      <c r="L85" s="14">
        <v>0.67</v>
      </c>
      <c r="M85" s="13" t="str">
        <f t="shared" si="12"/>
        <v>Y</v>
      </c>
      <c r="N85" s="14">
        <v>0.6</v>
      </c>
      <c r="O85" s="13" t="str">
        <f t="shared" si="13"/>
        <v>Y</v>
      </c>
      <c r="P85" s="14">
        <v>0.5</v>
      </c>
      <c r="Q85" s="13" t="str">
        <f t="shared" si="14"/>
        <v>N</v>
      </c>
      <c r="R85" s="14">
        <v>0.56999999999999995</v>
      </c>
      <c r="S85" s="13" t="str">
        <f t="shared" si="15"/>
        <v>Y</v>
      </c>
      <c r="T85" s="14">
        <v>0.74</v>
      </c>
      <c r="U85" s="13" t="str">
        <f t="shared" si="16"/>
        <v>Y</v>
      </c>
    </row>
    <row r="86" spans="1:21" ht="15.75" customHeight="1" x14ac:dyDescent="0.25">
      <c r="A86" s="13">
        <v>80</v>
      </c>
      <c r="B86" s="11" t="s">
        <v>243</v>
      </c>
      <c r="C86" s="29" t="s">
        <v>353</v>
      </c>
      <c r="D86" s="22">
        <v>0.5</v>
      </c>
      <c r="E86" s="13" t="str">
        <f t="shared" si="9"/>
        <v>N</v>
      </c>
      <c r="F86" s="14">
        <v>0.03</v>
      </c>
      <c r="G86" s="13" t="str">
        <f t="shared" si="10"/>
        <v>N</v>
      </c>
      <c r="H86" s="14">
        <v>0.12</v>
      </c>
      <c r="I86" s="13" t="str">
        <f t="shared" si="17"/>
        <v>N</v>
      </c>
      <c r="J86" s="14">
        <v>0.5</v>
      </c>
      <c r="K86" s="13" t="str">
        <f t="shared" si="11"/>
        <v>N</v>
      </c>
      <c r="L86" s="14">
        <v>0.54</v>
      </c>
      <c r="M86" s="13" t="str">
        <f t="shared" si="12"/>
        <v>N</v>
      </c>
      <c r="N86" s="14">
        <v>0.64</v>
      </c>
      <c r="O86" s="13" t="str">
        <f t="shared" si="13"/>
        <v>Y</v>
      </c>
      <c r="P86" s="14">
        <v>0.3</v>
      </c>
      <c r="Q86" s="13" t="str">
        <f t="shared" si="14"/>
        <v>N</v>
      </c>
      <c r="R86" s="14">
        <v>0</v>
      </c>
      <c r="S86" s="13" t="str">
        <f t="shared" si="15"/>
        <v>N</v>
      </c>
      <c r="T86" s="14">
        <v>0.52</v>
      </c>
      <c r="U86" s="13" t="str">
        <f t="shared" si="16"/>
        <v>N</v>
      </c>
    </row>
    <row r="87" spans="1:21" ht="15.75" customHeight="1" x14ac:dyDescent="0.25">
      <c r="A87" s="13">
        <v>81</v>
      </c>
      <c r="B87" s="11" t="s">
        <v>245</v>
      </c>
      <c r="C87" s="29" t="s">
        <v>354</v>
      </c>
      <c r="D87" s="22">
        <v>0.5</v>
      </c>
      <c r="E87" s="13" t="str">
        <f t="shared" si="9"/>
        <v>N</v>
      </c>
      <c r="F87" s="14">
        <v>0.51300000000000001</v>
      </c>
      <c r="G87" s="13" t="str">
        <f t="shared" si="10"/>
        <v>N</v>
      </c>
      <c r="H87" s="14">
        <v>0.54700000000000004</v>
      </c>
      <c r="I87" s="13" t="str">
        <f t="shared" si="17"/>
        <v>N</v>
      </c>
      <c r="J87" s="14">
        <v>0.59</v>
      </c>
      <c r="K87" s="13" t="str">
        <f t="shared" si="11"/>
        <v>Y</v>
      </c>
      <c r="L87" s="14">
        <v>0.6</v>
      </c>
      <c r="M87" s="13" t="str">
        <f t="shared" si="12"/>
        <v>Y</v>
      </c>
      <c r="N87" s="14">
        <v>0.64</v>
      </c>
      <c r="O87" s="13" t="str">
        <f t="shared" si="13"/>
        <v>Y</v>
      </c>
      <c r="P87" s="14">
        <v>0.52</v>
      </c>
      <c r="Q87" s="13" t="str">
        <f t="shared" si="14"/>
        <v>N</v>
      </c>
      <c r="R87" s="14">
        <v>0.5</v>
      </c>
      <c r="S87" s="13" t="str">
        <f t="shared" si="15"/>
        <v>N</v>
      </c>
      <c r="T87" s="14">
        <v>0.54</v>
      </c>
      <c r="U87" s="13" t="str">
        <f t="shared" si="16"/>
        <v>N</v>
      </c>
    </row>
    <row r="88" spans="1:21" ht="15.75" customHeight="1" x14ac:dyDescent="0.25">
      <c r="A88" s="13">
        <v>82</v>
      </c>
      <c r="B88" s="11" t="s">
        <v>247</v>
      </c>
      <c r="C88" s="29" t="s">
        <v>355</v>
      </c>
      <c r="D88" s="22">
        <v>0.7</v>
      </c>
      <c r="E88" s="13" t="str">
        <f t="shared" si="9"/>
        <v>Y</v>
      </c>
      <c r="F88" s="14">
        <v>0.68</v>
      </c>
      <c r="G88" s="13" t="str">
        <f t="shared" si="10"/>
        <v>Y</v>
      </c>
      <c r="H88" s="14">
        <v>0.70666666666666667</v>
      </c>
      <c r="I88" s="13" t="str">
        <f t="shared" si="17"/>
        <v>Y</v>
      </c>
      <c r="J88" s="14">
        <v>0.65</v>
      </c>
      <c r="K88" s="13" t="str">
        <f t="shared" si="11"/>
        <v>Y</v>
      </c>
      <c r="L88" s="14">
        <v>0.63</v>
      </c>
      <c r="M88" s="13" t="str">
        <f t="shared" si="12"/>
        <v>Y</v>
      </c>
      <c r="N88" s="14">
        <v>0.64</v>
      </c>
      <c r="O88" s="13" t="str">
        <f t="shared" si="13"/>
        <v>Y</v>
      </c>
      <c r="P88" s="14">
        <v>0.62</v>
      </c>
      <c r="Q88" s="13" t="str">
        <f t="shared" si="14"/>
        <v>Y</v>
      </c>
      <c r="R88" s="14">
        <v>0.63</v>
      </c>
      <c r="S88" s="13" t="str">
        <f t="shared" si="15"/>
        <v>Y</v>
      </c>
      <c r="T88" s="14">
        <v>0.66</v>
      </c>
      <c r="U88" s="13" t="str">
        <f t="shared" si="16"/>
        <v>Y</v>
      </c>
    </row>
    <row r="89" spans="1:21" ht="15.75" customHeight="1" x14ac:dyDescent="0.25">
      <c r="A89" s="13">
        <v>83</v>
      </c>
      <c r="B89" s="11" t="s">
        <v>249</v>
      </c>
      <c r="C89" s="29" t="s">
        <v>356</v>
      </c>
      <c r="D89" s="22">
        <v>0.65333333333333332</v>
      </c>
      <c r="E89" s="13" t="str">
        <f t="shared" si="9"/>
        <v>Y</v>
      </c>
      <c r="F89" s="14">
        <v>0.71333333333333337</v>
      </c>
      <c r="G89" s="13" t="str">
        <f t="shared" si="10"/>
        <v>Y</v>
      </c>
      <c r="H89" s="14">
        <v>0.67333333333333334</v>
      </c>
      <c r="I89" s="13" t="str">
        <f t="shared" si="17"/>
        <v>Y</v>
      </c>
      <c r="J89" s="14">
        <v>0.66</v>
      </c>
      <c r="K89" s="13" t="str">
        <f t="shared" si="11"/>
        <v>Y</v>
      </c>
      <c r="L89" s="14">
        <v>0.68</v>
      </c>
      <c r="M89" s="13" t="str">
        <f t="shared" si="12"/>
        <v>Y</v>
      </c>
      <c r="N89" s="14">
        <v>0.6</v>
      </c>
      <c r="O89" s="13" t="str">
        <f t="shared" si="13"/>
        <v>Y</v>
      </c>
      <c r="P89" s="14">
        <v>0.66666666666666663</v>
      </c>
      <c r="Q89" s="13" t="str">
        <f t="shared" si="14"/>
        <v>Y</v>
      </c>
      <c r="R89" s="14">
        <v>0.61</v>
      </c>
      <c r="S89" s="13" t="str">
        <f t="shared" si="15"/>
        <v>Y</v>
      </c>
      <c r="T89" s="14">
        <v>0.74</v>
      </c>
      <c r="U89" s="13" t="str">
        <f t="shared" si="16"/>
        <v>Y</v>
      </c>
    </row>
    <row r="90" spans="1:21" ht="15.75" customHeight="1" x14ac:dyDescent="0.25">
      <c r="A90" s="13">
        <v>84</v>
      </c>
      <c r="B90" s="11" t="s">
        <v>357</v>
      </c>
      <c r="C90" s="29" t="s">
        <v>358</v>
      </c>
      <c r="D90" s="22">
        <v>0.5</v>
      </c>
      <c r="E90" s="13" t="str">
        <f t="shared" si="9"/>
        <v>N</v>
      </c>
      <c r="F90" s="14">
        <v>0.5</v>
      </c>
      <c r="G90" s="13" t="str">
        <f t="shared" si="10"/>
        <v>N</v>
      </c>
      <c r="H90" s="14">
        <v>0.51300000000000001</v>
      </c>
      <c r="I90" s="13" t="str">
        <f t="shared" si="17"/>
        <v>N</v>
      </c>
      <c r="J90" s="14">
        <v>0.51</v>
      </c>
      <c r="K90" s="13" t="str">
        <f t="shared" si="11"/>
        <v>N</v>
      </c>
      <c r="L90" s="14">
        <v>0.5</v>
      </c>
      <c r="M90" s="13" t="str">
        <f t="shared" si="12"/>
        <v>N</v>
      </c>
      <c r="N90" s="14">
        <v>0.5</v>
      </c>
      <c r="O90" s="13" t="str">
        <f t="shared" si="13"/>
        <v>N</v>
      </c>
      <c r="P90" s="14">
        <v>0.5</v>
      </c>
      <c r="Q90" s="13" t="str">
        <f t="shared" si="14"/>
        <v>N</v>
      </c>
      <c r="R90" s="14">
        <v>0.51</v>
      </c>
      <c r="S90" s="13" t="str">
        <f t="shared" si="15"/>
        <v>N</v>
      </c>
      <c r="T90" s="14">
        <v>0.54</v>
      </c>
      <c r="U90" s="13" t="str">
        <f t="shared" si="16"/>
        <v>N</v>
      </c>
    </row>
    <row r="91" spans="1:21" ht="15.75" customHeight="1" x14ac:dyDescent="0.25">
      <c r="A91" s="13"/>
      <c r="B91" s="203" t="s">
        <v>251</v>
      </c>
      <c r="C91" s="203"/>
      <c r="D91" s="24"/>
      <c r="E91" s="23">
        <f>COUNTIFS(E7:E90,"Y")</f>
        <v>66</v>
      </c>
      <c r="F91" s="24"/>
      <c r="G91" s="23">
        <f>COUNTIFS(G7:G90,"Y")</f>
        <v>57</v>
      </c>
      <c r="H91" s="24"/>
      <c r="I91" s="23">
        <f>COUNTIFS(I7:I90,"Y")</f>
        <v>53</v>
      </c>
      <c r="J91" s="24"/>
      <c r="K91" s="23">
        <f>COUNTIFS(K7:K90,"Y")</f>
        <v>54</v>
      </c>
      <c r="L91" s="24"/>
      <c r="M91" s="23">
        <f>COUNTIFS(M7:M90,"Y")</f>
        <v>80</v>
      </c>
      <c r="N91" s="24"/>
      <c r="O91" s="23">
        <f>COUNTIFS(O7:O90,"Y")</f>
        <v>69</v>
      </c>
      <c r="P91" s="24"/>
      <c r="Q91" s="23">
        <f>COUNTIFS(Q7:Q90,"Y")</f>
        <v>52</v>
      </c>
      <c r="R91" s="24"/>
      <c r="S91" s="23">
        <f>COUNTIFS(S7:S90,"Y")</f>
        <v>60</v>
      </c>
      <c r="T91" s="24"/>
      <c r="U91" s="23">
        <f>COUNTIFS(U7:U90,"Y")</f>
        <v>73</v>
      </c>
    </row>
    <row r="92" spans="1:21" ht="15.75" x14ac:dyDescent="0.25">
      <c r="A92" s="13"/>
      <c r="B92" s="207" t="s">
        <v>252</v>
      </c>
      <c r="C92" s="203"/>
      <c r="D92" s="24"/>
      <c r="E92" s="78">
        <f>E91/84*100</f>
        <v>78.571428571428569</v>
      </c>
      <c r="F92" s="24"/>
      <c r="G92" s="78">
        <f>G91/84*100</f>
        <v>67.857142857142861</v>
      </c>
      <c r="H92" s="24"/>
      <c r="I92" s="78">
        <f>I91/84*100</f>
        <v>63.095238095238095</v>
      </c>
      <c r="J92" s="24"/>
      <c r="K92" s="78">
        <f>K91/84*100</f>
        <v>64.285714285714292</v>
      </c>
      <c r="L92" s="24"/>
      <c r="M92" s="78">
        <f>M91/84*100</f>
        <v>95.238095238095227</v>
      </c>
      <c r="N92" s="24"/>
      <c r="O92" s="78">
        <f>O91/84*100</f>
        <v>82.142857142857139</v>
      </c>
      <c r="P92" s="24"/>
      <c r="Q92" s="78">
        <f>Q91/84*100</f>
        <v>61.904761904761905</v>
      </c>
      <c r="R92" s="24"/>
      <c r="S92" s="78">
        <f>S91/84*100</f>
        <v>71.428571428571431</v>
      </c>
      <c r="T92" s="24"/>
      <c r="U92" s="78">
        <f>U91/84*100</f>
        <v>86.904761904761912</v>
      </c>
    </row>
    <row r="93" spans="1:21" ht="15.75" customHeight="1" x14ac:dyDescent="0.25">
      <c r="A93" s="17"/>
      <c r="B93" s="204" t="s">
        <v>253</v>
      </c>
      <c r="C93" s="205"/>
      <c r="D93" s="17">
        <v>3</v>
      </c>
      <c r="E93" s="18">
        <f>E92*D93/100</f>
        <v>2.3571428571428572</v>
      </c>
      <c r="F93" s="16">
        <v>3</v>
      </c>
      <c r="G93" s="18">
        <f>G92*F93/100</f>
        <v>2.035714285714286</v>
      </c>
      <c r="H93" s="16"/>
      <c r="I93" s="18"/>
      <c r="J93" s="16"/>
      <c r="K93" s="16"/>
      <c r="L93" s="16"/>
      <c r="M93" s="16"/>
      <c r="N93" s="16">
        <v>3</v>
      </c>
      <c r="O93" s="18">
        <f>(O92*N93/100)</f>
        <v>2.464285714285714</v>
      </c>
      <c r="P93" s="16"/>
      <c r="Q93" s="16"/>
      <c r="R93" s="16"/>
      <c r="S93" s="16"/>
      <c r="T93" s="16"/>
      <c r="U93" s="16"/>
    </row>
    <row r="94" spans="1:21" ht="15.75" customHeight="1" x14ac:dyDescent="0.25">
      <c r="A94" s="17"/>
      <c r="B94" s="204" t="s">
        <v>254</v>
      </c>
      <c r="C94" s="205"/>
      <c r="D94" s="17">
        <v>3</v>
      </c>
      <c r="E94" s="18">
        <f>E92*D94/100</f>
        <v>2.3571428571428572</v>
      </c>
      <c r="F94" s="16">
        <v>3</v>
      </c>
      <c r="G94" s="18">
        <f>G92*F94/100</f>
        <v>2.035714285714286</v>
      </c>
      <c r="H94" s="16">
        <v>3</v>
      </c>
      <c r="I94" s="18">
        <f>I92*H94/100</f>
        <v>1.8928571428571428</v>
      </c>
      <c r="J94" s="16">
        <v>3</v>
      </c>
      <c r="K94" s="18">
        <f>K92*J94/100</f>
        <v>1.9285714285714288</v>
      </c>
      <c r="L94" s="16">
        <v>3</v>
      </c>
      <c r="M94" s="18">
        <f>M92*L94/100</f>
        <v>2.8571428571428568</v>
      </c>
      <c r="N94" s="16"/>
      <c r="O94" s="18"/>
      <c r="P94" s="16">
        <v>3</v>
      </c>
      <c r="Q94" s="18">
        <f>Q92*P94/100</f>
        <v>1.8571428571428572</v>
      </c>
      <c r="R94" s="16">
        <v>3</v>
      </c>
      <c r="S94" s="18">
        <f>(S92*R94/100)</f>
        <v>2.1428571428571428</v>
      </c>
      <c r="T94" s="16">
        <v>3</v>
      </c>
      <c r="U94" s="18">
        <f>(U92*T94/100)</f>
        <v>2.6071428571428572</v>
      </c>
    </row>
    <row r="95" spans="1:21" ht="15.75" customHeight="1" x14ac:dyDescent="0.25">
      <c r="A95" s="17"/>
      <c r="B95" s="204" t="s">
        <v>255</v>
      </c>
      <c r="C95" s="205"/>
      <c r="D95" s="17">
        <v>3</v>
      </c>
      <c r="E95" s="18">
        <f>E92*D95/100</f>
        <v>2.3571428571428572</v>
      </c>
      <c r="F95" s="16">
        <v>2</v>
      </c>
      <c r="G95" s="18">
        <f>G92*F95/100</f>
        <v>1.3571428571428572</v>
      </c>
      <c r="H95" s="16">
        <v>3</v>
      </c>
      <c r="I95" s="18">
        <f>I92*H95/100</f>
        <v>1.8928571428571428</v>
      </c>
      <c r="J95" s="16">
        <v>2</v>
      </c>
      <c r="K95" s="18">
        <f>K92*J95/100</f>
        <v>1.2857142857142858</v>
      </c>
      <c r="L95" s="16">
        <v>2</v>
      </c>
      <c r="M95" s="18">
        <f>M92*L95/100</f>
        <v>1.9047619047619044</v>
      </c>
      <c r="N95" s="16">
        <v>2</v>
      </c>
      <c r="O95" s="18">
        <f>O92*N95/100</f>
        <v>1.6428571428571428</v>
      </c>
      <c r="P95" s="16">
        <v>3</v>
      </c>
      <c r="Q95" s="18">
        <f>Q92*P95/100</f>
        <v>1.8571428571428572</v>
      </c>
      <c r="R95" s="16"/>
      <c r="S95" s="16"/>
      <c r="T95" s="16">
        <v>2</v>
      </c>
      <c r="U95" s="18">
        <f>(U92*T95/100)</f>
        <v>1.7380952380952381</v>
      </c>
    </row>
    <row r="96" spans="1:21" ht="15.75" customHeight="1" x14ac:dyDescent="0.25">
      <c r="A96" s="17"/>
      <c r="B96" s="204" t="s">
        <v>256</v>
      </c>
      <c r="C96" s="205"/>
      <c r="D96" s="17">
        <v>3</v>
      </c>
      <c r="E96" s="18">
        <f>(E92*D96/100)</f>
        <v>2.3571428571428572</v>
      </c>
      <c r="F96" s="16">
        <v>2</v>
      </c>
      <c r="G96" s="18">
        <f>(G92*F96/100)</f>
        <v>1.3571428571428572</v>
      </c>
      <c r="H96" s="16"/>
      <c r="I96" s="18"/>
      <c r="J96" s="16"/>
      <c r="K96" s="18"/>
      <c r="L96" s="16">
        <v>2</v>
      </c>
      <c r="M96" s="18">
        <f>M92*L96/100</f>
        <v>1.9047619047619044</v>
      </c>
      <c r="N96" s="16">
        <v>2</v>
      </c>
      <c r="O96" s="18">
        <f>(O92*N96/100)</f>
        <v>1.6428571428571428</v>
      </c>
      <c r="P96" s="16"/>
      <c r="Q96" s="16"/>
      <c r="R96" s="16">
        <v>3</v>
      </c>
      <c r="S96" s="18">
        <f>(S92*R96/100)</f>
        <v>2.1428571428571428</v>
      </c>
      <c r="T96" s="16">
        <v>3</v>
      </c>
      <c r="U96" s="18">
        <f>(U92*T96/100)</f>
        <v>2.6071428571428572</v>
      </c>
    </row>
    <row r="97" spans="1:21" ht="15.75" customHeight="1" x14ac:dyDescent="0.25">
      <c r="A97" s="17"/>
      <c r="B97" s="204" t="s">
        <v>257</v>
      </c>
      <c r="C97" s="205"/>
      <c r="D97" s="17">
        <v>2</v>
      </c>
      <c r="E97" s="18">
        <f>(E92*D97/100)</f>
        <v>1.5714285714285714</v>
      </c>
      <c r="F97" s="16">
        <v>2</v>
      </c>
      <c r="G97" s="18">
        <f>(G92*F97/100)</f>
        <v>1.3571428571428572</v>
      </c>
      <c r="H97" s="16"/>
      <c r="I97" s="18"/>
      <c r="J97" s="16"/>
      <c r="K97" s="18"/>
      <c r="L97" s="16"/>
      <c r="M97" s="18"/>
      <c r="N97" s="16"/>
      <c r="O97" s="16"/>
      <c r="P97" s="16"/>
      <c r="Q97" s="16"/>
      <c r="R97" s="16">
        <v>2</v>
      </c>
      <c r="S97" s="18">
        <f>S92*R97/100</f>
        <v>1.4285714285714286</v>
      </c>
      <c r="T97" s="16"/>
      <c r="U97" s="18"/>
    </row>
    <row r="98" spans="1:21" s="46" customFormat="1" ht="15.75" customHeight="1" x14ac:dyDescent="0.25">
      <c r="A98" s="135"/>
      <c r="B98" s="206" t="s">
        <v>258</v>
      </c>
      <c r="C98" s="196"/>
      <c r="D98" s="136">
        <v>2</v>
      </c>
      <c r="E98" s="18">
        <f>E92*D98/100</f>
        <v>1.5714285714285714</v>
      </c>
      <c r="F98" s="137"/>
      <c r="G98" s="138"/>
      <c r="H98" s="137">
        <v>2</v>
      </c>
      <c r="I98" s="18">
        <f>I92*H98/100</f>
        <v>1.2619047619047619</v>
      </c>
      <c r="J98" s="139"/>
      <c r="K98" s="18"/>
      <c r="L98" s="139"/>
      <c r="M98" s="18"/>
      <c r="N98" s="139"/>
      <c r="O98" s="139"/>
      <c r="P98" s="139">
        <v>2</v>
      </c>
      <c r="Q98" s="18">
        <f>Q92*P98/100</f>
        <v>1.2380952380952381</v>
      </c>
      <c r="R98" s="139"/>
      <c r="S98" s="140"/>
      <c r="T98" s="139">
        <v>2</v>
      </c>
      <c r="U98" s="18">
        <f>(U92*T98/100)</f>
        <v>1.7380952380952381</v>
      </c>
    </row>
    <row r="99" spans="1:21" s="46" customFormat="1" ht="15.75" customHeight="1" x14ac:dyDescent="0.25">
      <c r="A99" s="135"/>
      <c r="B99" s="206" t="s">
        <v>259</v>
      </c>
      <c r="C99" s="196"/>
      <c r="D99" s="136">
        <v>2</v>
      </c>
      <c r="E99" s="18">
        <f>E92*D99/100</f>
        <v>1.5714285714285714</v>
      </c>
      <c r="F99" s="137"/>
      <c r="G99" s="138"/>
      <c r="H99" s="137"/>
      <c r="I99" s="138"/>
      <c r="J99" s="139"/>
      <c r="K99" s="18"/>
      <c r="L99" s="139">
        <v>2</v>
      </c>
      <c r="M99" s="18">
        <f>M92*L99/100</f>
        <v>1.9047619047619044</v>
      </c>
      <c r="N99" s="139"/>
      <c r="O99" s="18"/>
      <c r="P99" s="139"/>
      <c r="Q99" s="139"/>
      <c r="R99" s="139">
        <v>2</v>
      </c>
      <c r="S99" s="18">
        <f>(S92*R99/100)</f>
        <v>1.4285714285714286</v>
      </c>
      <c r="T99" s="139"/>
      <c r="U99" s="140"/>
    </row>
    <row r="100" spans="1:21" s="46" customFormat="1" ht="15.75" customHeight="1" x14ac:dyDescent="0.25">
      <c r="A100" s="141"/>
      <c r="B100" s="195" t="s">
        <v>260</v>
      </c>
      <c r="C100" s="196"/>
      <c r="D100" s="142">
        <v>3</v>
      </c>
      <c r="E100" s="18">
        <f>E92*D100/100</f>
        <v>2.3571428571428572</v>
      </c>
      <c r="F100" s="143">
        <v>2</v>
      </c>
      <c r="G100" s="18">
        <f>G92*F100/100</f>
        <v>1.3571428571428572</v>
      </c>
      <c r="H100" s="143"/>
      <c r="I100" s="18"/>
      <c r="J100" s="144">
        <v>2</v>
      </c>
      <c r="K100" s="18">
        <f>K92*J100/100</f>
        <v>1.2857142857142858</v>
      </c>
      <c r="L100" s="144">
        <v>3</v>
      </c>
      <c r="M100" s="18">
        <f>M92*L100/100</f>
        <v>2.8571428571428568</v>
      </c>
      <c r="N100" s="144">
        <v>3</v>
      </c>
      <c r="O100" s="18">
        <f>(O92*N100/100)</f>
        <v>2.464285714285714</v>
      </c>
      <c r="P100" s="144"/>
      <c r="Q100" s="145"/>
      <c r="R100" s="144">
        <v>2</v>
      </c>
      <c r="S100" s="18">
        <f>(S92*R100/100)</f>
        <v>1.4285714285714286</v>
      </c>
      <c r="T100" s="143">
        <v>2</v>
      </c>
      <c r="U100" s="18">
        <f>(U92*T100/100)</f>
        <v>1.7380952380952381</v>
      </c>
    </row>
    <row r="101" spans="1:21" ht="15.75" x14ac:dyDescent="0.25">
      <c r="A101" s="13"/>
      <c r="B101" s="213" t="s">
        <v>261</v>
      </c>
      <c r="C101" s="214"/>
      <c r="D101" s="15"/>
      <c r="E101" s="19">
        <f>SUM(D7:D90)</f>
        <v>51.753666666666668</v>
      </c>
      <c r="F101" s="15"/>
      <c r="G101" s="19">
        <f>SUM(F7:F90)</f>
        <v>49.22966666666666</v>
      </c>
      <c r="H101" s="15"/>
      <c r="I101" s="19">
        <f>SUM(H7:H90)</f>
        <v>47.926666666666634</v>
      </c>
      <c r="J101" s="15"/>
      <c r="K101" s="19">
        <f>SUM(J7:J90)</f>
        <v>49.339999999999989</v>
      </c>
      <c r="L101" s="15"/>
      <c r="M101" s="19">
        <f>SUM(L7:L90)</f>
        <v>55.259999999999991</v>
      </c>
      <c r="N101" s="15"/>
      <c r="O101" s="19">
        <f>SUM(N7:N90)</f>
        <v>50.08</v>
      </c>
      <c r="P101" s="15"/>
      <c r="Q101" s="19">
        <f>SUM(P7:P90)</f>
        <v>47.505999999999979</v>
      </c>
      <c r="R101" s="15"/>
      <c r="S101" s="19">
        <f>SUM(R7:R90)</f>
        <v>48.019999999999996</v>
      </c>
      <c r="T101" s="15"/>
      <c r="U101" s="19">
        <f>SUM(T7:T90)</f>
        <v>56.04</v>
      </c>
    </row>
    <row r="102" spans="1:21" ht="15.75" customHeight="1" x14ac:dyDescent="0.25">
      <c r="A102" s="13"/>
      <c r="B102" s="202" t="s">
        <v>262</v>
      </c>
      <c r="C102" s="202"/>
      <c r="D102" s="15"/>
      <c r="E102" s="20">
        <f>E101/84*100</f>
        <v>61.611507936507934</v>
      </c>
      <c r="F102" s="15"/>
      <c r="G102" s="20">
        <f>G101/84*100</f>
        <v>58.606746031746027</v>
      </c>
      <c r="H102" s="15"/>
      <c r="I102" s="20">
        <f>I101/84*100</f>
        <v>57.055555555555515</v>
      </c>
      <c r="J102" s="15"/>
      <c r="K102" s="20">
        <f>K101/84*100</f>
        <v>58.738095238095219</v>
      </c>
      <c r="L102" s="15"/>
      <c r="M102" s="20">
        <f>M101/84*100</f>
        <v>65.785714285714263</v>
      </c>
      <c r="N102" s="15"/>
      <c r="O102" s="20">
        <f>O101/84*100</f>
        <v>59.619047619047613</v>
      </c>
      <c r="P102" s="15"/>
      <c r="Q102" s="20">
        <f>Q101/84*100</f>
        <v>56.554761904761875</v>
      </c>
      <c r="R102" s="15"/>
      <c r="S102" s="20">
        <f>S101/84*100</f>
        <v>57.166666666666664</v>
      </c>
      <c r="T102" s="15"/>
      <c r="U102" s="20">
        <f>U101/84*100</f>
        <v>66.714285714285708</v>
      </c>
    </row>
    <row r="103" spans="1:21" ht="15.75" customHeight="1" x14ac:dyDescent="0.25"/>
    <row r="104" spans="1:21" ht="15.75" customHeight="1" x14ac:dyDescent="0.25"/>
    <row r="105" spans="1:21" ht="15.75" customHeight="1" x14ac:dyDescent="0.25"/>
    <row r="106" spans="1:21" ht="15.75" customHeight="1" x14ac:dyDescent="0.25"/>
    <row r="107" spans="1:21" ht="15.75" customHeight="1" x14ac:dyDescent="0.25"/>
    <row r="108" spans="1:21" ht="15.75" customHeight="1" x14ac:dyDescent="0.25"/>
    <row r="109" spans="1:21" ht="15.75" customHeight="1" x14ac:dyDescent="0.25"/>
    <row r="110" spans="1:21" ht="15.75" customHeight="1" x14ac:dyDescent="0.25"/>
    <row r="111" spans="1:21" ht="15.75" customHeight="1" x14ac:dyDescent="0.25"/>
    <row r="112" spans="1:2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</sheetData>
  <mergeCells count="25">
    <mergeCell ref="A1:U1"/>
    <mergeCell ref="A2:U2"/>
    <mergeCell ref="A3:U3"/>
    <mergeCell ref="A4:U4"/>
    <mergeCell ref="D6:E6"/>
    <mergeCell ref="F6:G6"/>
    <mergeCell ref="H6:I6"/>
    <mergeCell ref="J6:K6"/>
    <mergeCell ref="L6:M6"/>
    <mergeCell ref="N6:O6"/>
    <mergeCell ref="P6:Q6"/>
    <mergeCell ref="R6:S6"/>
    <mergeCell ref="B100:C100"/>
    <mergeCell ref="B101:C101"/>
    <mergeCell ref="B102:C102"/>
    <mergeCell ref="B99:C99"/>
    <mergeCell ref="T6:U6"/>
    <mergeCell ref="B95:C95"/>
    <mergeCell ref="B96:C96"/>
    <mergeCell ref="B97:C97"/>
    <mergeCell ref="B98:C98"/>
    <mergeCell ref="B91:C91"/>
    <mergeCell ref="B92:C92"/>
    <mergeCell ref="B93:C93"/>
    <mergeCell ref="B94:C94"/>
  </mergeCells>
  <conditionalFormatting sqref="D7:D90 F7:F90 H7:H90 J7:J90 L7:L90 N7:N90 P7:P90 R7:R90 T7:T90">
    <cfRule type="cellIs" dxfId="82" priority="11" operator="lessThan">
      <formula>0.55</formula>
    </cfRule>
  </conditionalFormatting>
  <conditionalFormatting sqref="D7:D90">
    <cfRule type="cellIs" dxfId="81" priority="9" operator="lessThan">
      <formula>0.39</formula>
    </cfRule>
  </conditionalFormatting>
  <conditionalFormatting sqref="D7:U90">
    <cfRule type="cellIs" dxfId="80" priority="1" operator="lessThan">
      <formula>0.55</formula>
    </cfRule>
  </conditionalFormatting>
  <conditionalFormatting sqref="E7:E90 G7:G90 I7:I90 K7:K90 M7:M90 O7:O90 Q7:Q90 S7:S90 U7:U90">
    <cfRule type="containsText" dxfId="79" priority="3" operator="containsText" text="N">
      <formula>NOT(ISERROR(SEARCH("N",E7)))</formula>
    </cfRule>
    <cfRule type="containsText" dxfId="78" priority="10" operator="containsText" text="N">
      <formula>NOT(ISERROR(SEARCH("N",E7)))</formula>
    </cfRule>
  </conditionalFormatting>
  <conditionalFormatting sqref="N7:N90">
    <cfRule type="cellIs" dxfId="77" priority="13" operator="lessThan">
      <formula>0.5</formula>
    </cfRule>
  </conditionalFormatting>
  <conditionalFormatting sqref="P7:P90">
    <cfRule type="cellIs" dxfId="76" priority="14" operator="lessThan">
      <formula>0.5</formula>
    </cfRule>
  </conditionalFormatting>
  <conditionalFormatting sqref="R7:R90">
    <cfRule type="cellIs" dxfId="75" priority="12" operator="lessThan">
      <formula>0.5</formula>
    </cfRule>
  </conditionalFormatting>
  <conditionalFormatting sqref="T7:T90">
    <cfRule type="cellIs" dxfId="74" priority="15" operator="lessThan">
      <formula>0.5</formula>
    </cfRule>
  </conditionalFormatting>
  <printOptions horizontalCentered="1"/>
  <pageMargins left="0.7" right="0.7" top="0.75" bottom="0.75" header="0" footer="0"/>
  <pageSetup paperSize="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265"/>
  <sheetViews>
    <sheetView topLeftCell="K44" zoomScaleNormal="100" workbookViewId="0">
      <selection sqref="A1:Y58"/>
    </sheetView>
  </sheetViews>
  <sheetFormatPr defaultColWidth="12.5703125" defaultRowHeight="15" customHeight="1" x14ac:dyDescent="0.25"/>
  <cols>
    <col min="1" max="1" width="8" style="30" customWidth="1"/>
    <col min="2" max="2" width="15.28515625" style="30" customWidth="1"/>
    <col min="3" max="3" width="43.28515625" style="30" bestFit="1" customWidth="1"/>
    <col min="4" max="25" width="10" style="30" customWidth="1"/>
    <col min="26" max="26" width="7.5703125" style="30" customWidth="1"/>
    <col min="27" max="16384" width="12.5703125" style="30"/>
  </cols>
  <sheetData>
    <row r="1" spans="1:25" ht="18.75" x14ac:dyDescent="0.2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</row>
    <row r="2" spans="1:25" ht="15" customHeight="1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</row>
    <row r="3" spans="1:25" ht="15" customHeight="1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5" ht="21" customHeight="1" x14ac:dyDescent="0.25">
      <c r="A4" s="211" t="s">
        <v>359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</row>
    <row r="6" spans="1:25" ht="80.25" customHeight="1" x14ac:dyDescent="0.25">
      <c r="A6" s="12" t="s">
        <v>71</v>
      </c>
      <c r="B6" s="12" t="s">
        <v>72</v>
      </c>
      <c r="C6" s="12" t="s">
        <v>73</v>
      </c>
      <c r="D6" s="201" t="s">
        <v>360</v>
      </c>
      <c r="E6" s="202"/>
      <c r="F6" s="201" t="s">
        <v>361</v>
      </c>
      <c r="G6" s="202"/>
      <c r="H6" s="201" t="s">
        <v>362</v>
      </c>
      <c r="I6" s="202"/>
      <c r="J6" s="201" t="s">
        <v>363</v>
      </c>
      <c r="K6" s="202"/>
      <c r="L6" s="201" t="s">
        <v>364</v>
      </c>
      <c r="M6" s="202"/>
      <c r="N6" s="201" t="s">
        <v>365</v>
      </c>
      <c r="O6" s="202"/>
      <c r="P6" s="201" t="s">
        <v>366</v>
      </c>
      <c r="Q6" s="202"/>
      <c r="R6" s="201" t="s">
        <v>367</v>
      </c>
      <c r="S6" s="202"/>
      <c r="T6" s="201" t="s">
        <v>368</v>
      </c>
      <c r="U6" s="202"/>
      <c r="V6" s="201" t="s">
        <v>369</v>
      </c>
      <c r="W6" s="202"/>
      <c r="X6" s="201" t="s">
        <v>370</v>
      </c>
      <c r="Y6" s="202"/>
    </row>
    <row r="7" spans="1:25" ht="15.75" x14ac:dyDescent="0.25">
      <c r="A7" s="81">
        <v>1</v>
      </c>
      <c r="B7" s="79" t="s">
        <v>371</v>
      </c>
      <c r="C7" s="32" t="s">
        <v>372</v>
      </c>
      <c r="D7" s="31">
        <v>0.68500000000000005</v>
      </c>
      <c r="E7" s="81" t="str">
        <f>IF(D7&gt;=55%,"Y","N")</f>
        <v>Y</v>
      </c>
      <c r="F7" s="31">
        <v>0.71</v>
      </c>
      <c r="G7" s="81" t="str">
        <f t="shared" ref="G7:G45" si="0">IF(F7&gt;=55%,"Y","N")</f>
        <v>Y</v>
      </c>
      <c r="H7" s="31">
        <v>0.64</v>
      </c>
      <c r="I7" s="81" t="str">
        <f>IF(H7&gt;=55%,"Y","N")</f>
        <v>Y</v>
      </c>
      <c r="J7" s="31">
        <v>0.7</v>
      </c>
      <c r="K7" s="81" t="str">
        <f t="shared" ref="K7:K45" si="1">IF(J7&gt;=55%,"Y","N")</f>
        <v>Y</v>
      </c>
      <c r="L7" s="31">
        <v>0.61</v>
      </c>
      <c r="M7" s="81" t="str">
        <f>IF(L7&gt;=55%,"Y","N")</f>
        <v>Y</v>
      </c>
      <c r="N7" s="31">
        <v>0.66</v>
      </c>
      <c r="O7" s="81" t="str">
        <f t="shared" ref="O7:O45" si="2">IF(N7&gt;=55%,"Y","N")</f>
        <v>Y</v>
      </c>
      <c r="P7" s="31">
        <v>0.71</v>
      </c>
      <c r="Q7" s="81" t="str">
        <f t="shared" ref="Q7:Q45" si="3">IF(P7&gt;=55%,"Y","N")</f>
        <v>Y</v>
      </c>
      <c r="R7" s="31">
        <v>0.88</v>
      </c>
      <c r="S7" s="81" t="str">
        <f t="shared" ref="S7:S45" si="4">IF(R7&gt;=55%,"Y","N")</f>
        <v>Y</v>
      </c>
      <c r="T7" s="31">
        <v>0.62</v>
      </c>
      <c r="U7" s="81" t="str">
        <f t="shared" ref="U7:U45" si="5">IF(T7&gt;=55%,"Y","N")</f>
        <v>Y</v>
      </c>
      <c r="V7" s="31">
        <v>0.71</v>
      </c>
      <c r="W7" s="81" t="str">
        <f t="shared" ref="W7:W45" si="6">IF(V7&gt;=55%,"Y","N")</f>
        <v>Y</v>
      </c>
      <c r="X7" s="31">
        <v>0.71</v>
      </c>
      <c r="Y7" s="81" t="str">
        <f t="shared" ref="Y7:Y45" si="7">IF(X7&gt;=55%,"Y","N")</f>
        <v>Y</v>
      </c>
    </row>
    <row r="8" spans="1:25" ht="15.75" x14ac:dyDescent="0.25">
      <c r="A8" s="81">
        <v>2</v>
      </c>
      <c r="B8" s="79" t="s">
        <v>373</v>
      </c>
      <c r="C8" s="32" t="s">
        <v>374</v>
      </c>
      <c r="D8" s="31">
        <v>0.56000000000000005</v>
      </c>
      <c r="E8" s="81" t="str">
        <f t="shared" ref="E8:E45" si="8">IF(D8&gt;=55%,"Y","N")</f>
        <v>Y</v>
      </c>
      <c r="F8" s="31">
        <v>0.61</v>
      </c>
      <c r="G8" s="81" t="str">
        <f t="shared" si="0"/>
        <v>Y</v>
      </c>
      <c r="H8" s="31">
        <v>0.51</v>
      </c>
      <c r="I8" s="81" t="str">
        <f t="shared" ref="I8:I45" si="9">IF(H8&gt;=55%,"Y","N")</f>
        <v>N</v>
      </c>
      <c r="J8" s="31">
        <v>0.56999999999999995</v>
      </c>
      <c r="K8" s="81" t="str">
        <f t="shared" si="1"/>
        <v>Y</v>
      </c>
      <c r="L8" s="31">
        <v>0.57999999999999996</v>
      </c>
      <c r="M8" s="81" t="str">
        <f t="shared" ref="M8:M45" si="10">IF(L8&gt;=55%,"Y","N")</f>
        <v>Y</v>
      </c>
      <c r="N8" s="31">
        <v>0.6</v>
      </c>
      <c r="O8" s="81" t="str">
        <f t="shared" si="2"/>
        <v>Y</v>
      </c>
      <c r="P8" s="31">
        <v>0.61</v>
      </c>
      <c r="Q8" s="81" t="str">
        <f t="shared" si="3"/>
        <v>Y</v>
      </c>
      <c r="R8" s="31">
        <v>0.76</v>
      </c>
      <c r="S8" s="81" t="str">
        <f t="shared" si="4"/>
        <v>Y</v>
      </c>
      <c r="T8" s="31">
        <v>0.54</v>
      </c>
      <c r="U8" s="81" t="str">
        <f t="shared" si="5"/>
        <v>N</v>
      </c>
      <c r="V8" s="31">
        <v>0.61</v>
      </c>
      <c r="W8" s="81" t="str">
        <f t="shared" si="6"/>
        <v>Y</v>
      </c>
      <c r="X8" s="31">
        <v>0.61</v>
      </c>
      <c r="Y8" s="81" t="str">
        <f t="shared" si="7"/>
        <v>Y</v>
      </c>
    </row>
    <row r="9" spans="1:25" ht="15.75" x14ac:dyDescent="0.25">
      <c r="A9" s="81">
        <v>3</v>
      </c>
      <c r="B9" s="79" t="s">
        <v>375</v>
      </c>
      <c r="C9" s="32" t="s">
        <v>376</v>
      </c>
      <c r="D9" s="31">
        <v>0.65500000000000003</v>
      </c>
      <c r="E9" s="81" t="str">
        <f t="shared" si="8"/>
        <v>Y</v>
      </c>
      <c r="F9" s="31">
        <v>0.66</v>
      </c>
      <c r="G9" s="81" t="str">
        <f t="shared" si="0"/>
        <v>Y</v>
      </c>
      <c r="H9" s="31">
        <v>0.63</v>
      </c>
      <c r="I9" s="81" t="str">
        <f t="shared" si="9"/>
        <v>Y</v>
      </c>
      <c r="J9" s="31">
        <v>0.68</v>
      </c>
      <c r="K9" s="81" t="str">
        <f t="shared" si="1"/>
        <v>Y</v>
      </c>
      <c r="L9" s="31">
        <v>0.66</v>
      </c>
      <c r="M9" s="81" t="str">
        <f t="shared" si="10"/>
        <v>Y</v>
      </c>
      <c r="N9" s="31">
        <v>0.5</v>
      </c>
      <c r="O9" s="81" t="str">
        <f t="shared" si="2"/>
        <v>N</v>
      </c>
      <c r="P9" s="31">
        <v>0.65</v>
      </c>
      <c r="Q9" s="81" t="str">
        <f t="shared" si="3"/>
        <v>Y</v>
      </c>
      <c r="R9" s="31">
        <v>0.65</v>
      </c>
      <c r="S9" s="81" t="str">
        <f t="shared" si="4"/>
        <v>Y</v>
      </c>
      <c r="T9" s="31">
        <v>0.57999999999999996</v>
      </c>
      <c r="U9" s="81" t="str">
        <f t="shared" si="5"/>
        <v>Y</v>
      </c>
      <c r="V9" s="31">
        <v>0.62</v>
      </c>
      <c r="W9" s="81" t="str">
        <f t="shared" si="6"/>
        <v>Y</v>
      </c>
      <c r="X9" s="31">
        <v>0.62</v>
      </c>
      <c r="Y9" s="81" t="str">
        <f t="shared" si="7"/>
        <v>Y</v>
      </c>
    </row>
    <row r="10" spans="1:25" ht="15.75" x14ac:dyDescent="0.25">
      <c r="A10" s="81">
        <v>4</v>
      </c>
      <c r="B10" s="79" t="s">
        <v>377</v>
      </c>
      <c r="C10" s="32" t="s">
        <v>378</v>
      </c>
      <c r="D10" s="31">
        <v>0.745</v>
      </c>
      <c r="E10" s="81" t="str">
        <f t="shared" si="8"/>
        <v>Y</v>
      </c>
      <c r="F10" s="31">
        <v>0.62</v>
      </c>
      <c r="G10" s="81" t="str">
        <f t="shared" si="0"/>
        <v>Y</v>
      </c>
      <c r="H10" s="31">
        <v>0.49</v>
      </c>
      <c r="I10" s="81" t="str">
        <f t="shared" si="9"/>
        <v>N</v>
      </c>
      <c r="J10" s="31">
        <v>0.71</v>
      </c>
      <c r="K10" s="81" t="str">
        <f t="shared" si="1"/>
        <v>Y</v>
      </c>
      <c r="L10" s="31">
        <v>0.67</v>
      </c>
      <c r="M10" s="81" t="str">
        <f t="shared" si="10"/>
        <v>Y</v>
      </c>
      <c r="N10" s="31">
        <v>0.62</v>
      </c>
      <c r="O10" s="81" t="str">
        <f t="shared" si="2"/>
        <v>Y</v>
      </c>
      <c r="P10" s="31">
        <v>0.7</v>
      </c>
      <c r="Q10" s="81" t="str">
        <f t="shared" si="3"/>
        <v>Y</v>
      </c>
      <c r="R10" s="31">
        <v>0.76</v>
      </c>
      <c r="S10" s="81" t="str">
        <f t="shared" si="4"/>
        <v>Y</v>
      </c>
      <c r="T10" s="31">
        <v>0.64</v>
      </c>
      <c r="U10" s="81" t="str">
        <f t="shared" si="5"/>
        <v>Y</v>
      </c>
      <c r="V10" s="31">
        <v>0.68</v>
      </c>
      <c r="W10" s="81" t="str">
        <f t="shared" si="6"/>
        <v>Y</v>
      </c>
      <c r="X10" s="31">
        <v>0.68</v>
      </c>
      <c r="Y10" s="81" t="str">
        <f t="shared" si="7"/>
        <v>Y</v>
      </c>
    </row>
    <row r="11" spans="1:25" ht="15.75" x14ac:dyDescent="0.25">
      <c r="A11" s="81">
        <v>5</v>
      </c>
      <c r="B11" s="79" t="s">
        <v>379</v>
      </c>
      <c r="C11" s="32" t="s">
        <v>380</v>
      </c>
      <c r="D11" s="31">
        <v>0.57499999999999996</v>
      </c>
      <c r="E11" s="81" t="str">
        <f t="shared" si="8"/>
        <v>Y</v>
      </c>
      <c r="F11" s="31">
        <v>0.51</v>
      </c>
      <c r="G11" s="81" t="str">
        <f t="shared" si="0"/>
        <v>N</v>
      </c>
      <c r="H11" s="31">
        <v>0.53</v>
      </c>
      <c r="I11" s="81" t="str">
        <f t="shared" si="9"/>
        <v>N</v>
      </c>
      <c r="J11" s="31">
        <v>0.64</v>
      </c>
      <c r="K11" s="81" t="str">
        <f t="shared" si="1"/>
        <v>Y</v>
      </c>
      <c r="L11" s="31">
        <v>0.66</v>
      </c>
      <c r="M11" s="81" t="str">
        <f t="shared" si="10"/>
        <v>Y</v>
      </c>
      <c r="N11" s="31">
        <v>0.54</v>
      </c>
      <c r="O11" s="81" t="str">
        <f t="shared" si="2"/>
        <v>N</v>
      </c>
      <c r="P11" s="31">
        <v>0.5</v>
      </c>
      <c r="Q11" s="81" t="str">
        <f t="shared" si="3"/>
        <v>N</v>
      </c>
      <c r="R11" s="31">
        <v>0.67</v>
      </c>
      <c r="S11" s="81" t="str">
        <f t="shared" si="4"/>
        <v>Y</v>
      </c>
      <c r="T11" s="31">
        <v>0.56000000000000005</v>
      </c>
      <c r="U11" s="81" t="str">
        <f t="shared" si="5"/>
        <v>Y</v>
      </c>
      <c r="V11" s="31">
        <v>0.55000000000000004</v>
      </c>
      <c r="W11" s="81" t="str">
        <f t="shared" si="6"/>
        <v>Y</v>
      </c>
      <c r="X11" s="31">
        <v>0.55000000000000004</v>
      </c>
      <c r="Y11" s="81" t="str">
        <f t="shared" si="7"/>
        <v>Y</v>
      </c>
    </row>
    <row r="12" spans="1:25" ht="15.75" x14ac:dyDescent="0.25">
      <c r="A12" s="81">
        <v>6</v>
      </c>
      <c r="B12" s="79" t="s">
        <v>381</v>
      </c>
      <c r="C12" s="32" t="s">
        <v>382</v>
      </c>
      <c r="D12" s="31">
        <v>0.63</v>
      </c>
      <c r="E12" s="81" t="str">
        <f t="shared" si="8"/>
        <v>Y</v>
      </c>
      <c r="F12" s="31">
        <v>0.59</v>
      </c>
      <c r="G12" s="81" t="str">
        <f t="shared" si="0"/>
        <v>Y</v>
      </c>
      <c r="H12" s="31">
        <v>0.64</v>
      </c>
      <c r="I12" s="81" t="str">
        <f t="shared" si="9"/>
        <v>Y</v>
      </c>
      <c r="J12" s="31">
        <v>0.69</v>
      </c>
      <c r="K12" s="81" t="str">
        <f t="shared" si="1"/>
        <v>Y</v>
      </c>
      <c r="L12" s="31">
        <v>0.61</v>
      </c>
      <c r="M12" s="81" t="str">
        <f t="shared" si="10"/>
        <v>Y</v>
      </c>
      <c r="N12" s="31">
        <v>0.57999999999999996</v>
      </c>
      <c r="O12" s="81" t="str">
        <f t="shared" si="2"/>
        <v>Y</v>
      </c>
      <c r="P12" s="31">
        <v>0.55000000000000004</v>
      </c>
      <c r="Q12" s="81" t="str">
        <f t="shared" si="3"/>
        <v>Y</v>
      </c>
      <c r="R12" s="31">
        <v>0.82</v>
      </c>
      <c r="S12" s="81" t="str">
        <f t="shared" si="4"/>
        <v>Y</v>
      </c>
      <c r="T12" s="31">
        <v>0.7</v>
      </c>
      <c r="U12" s="81" t="str">
        <f t="shared" si="5"/>
        <v>Y</v>
      </c>
      <c r="V12" s="31">
        <v>0.65</v>
      </c>
      <c r="W12" s="81" t="str">
        <f t="shared" si="6"/>
        <v>Y</v>
      </c>
      <c r="X12" s="31">
        <v>0.65</v>
      </c>
      <c r="Y12" s="81" t="str">
        <f t="shared" si="7"/>
        <v>Y</v>
      </c>
    </row>
    <row r="13" spans="1:25" ht="15.75" x14ac:dyDescent="0.25">
      <c r="A13" s="81">
        <v>7</v>
      </c>
      <c r="B13" s="79" t="s">
        <v>383</v>
      </c>
      <c r="C13" s="32" t="s">
        <v>384</v>
      </c>
      <c r="D13" s="31">
        <v>0.56999999999999995</v>
      </c>
      <c r="E13" s="81" t="str">
        <f t="shared" si="8"/>
        <v>Y</v>
      </c>
      <c r="F13" s="31">
        <v>0.61</v>
      </c>
      <c r="G13" s="81" t="str">
        <f t="shared" si="0"/>
        <v>Y</v>
      </c>
      <c r="H13" s="31">
        <v>0.57999999999999996</v>
      </c>
      <c r="I13" s="81" t="str">
        <f t="shared" si="9"/>
        <v>Y</v>
      </c>
      <c r="J13" s="31">
        <v>0.6</v>
      </c>
      <c r="K13" s="81" t="str">
        <f t="shared" si="1"/>
        <v>Y</v>
      </c>
      <c r="L13" s="31">
        <v>0.7</v>
      </c>
      <c r="M13" s="81" t="str">
        <f t="shared" si="10"/>
        <v>Y</v>
      </c>
      <c r="N13" s="31">
        <v>0.62</v>
      </c>
      <c r="O13" s="81" t="str">
        <f t="shared" si="2"/>
        <v>Y</v>
      </c>
      <c r="P13" s="31">
        <v>0.66</v>
      </c>
      <c r="Q13" s="81" t="str">
        <f t="shared" si="3"/>
        <v>Y</v>
      </c>
      <c r="R13" s="31">
        <v>0.63</v>
      </c>
      <c r="S13" s="81" t="str">
        <f t="shared" si="4"/>
        <v>Y</v>
      </c>
      <c r="T13" s="31">
        <v>0.62</v>
      </c>
      <c r="U13" s="81" t="str">
        <f t="shared" si="5"/>
        <v>Y</v>
      </c>
      <c r="V13" s="31">
        <v>0.65</v>
      </c>
      <c r="W13" s="81" t="str">
        <f t="shared" si="6"/>
        <v>Y</v>
      </c>
      <c r="X13" s="31">
        <v>0.65</v>
      </c>
      <c r="Y13" s="81" t="str">
        <f t="shared" si="7"/>
        <v>Y</v>
      </c>
    </row>
    <row r="14" spans="1:25" ht="15.75" x14ac:dyDescent="0.25">
      <c r="A14" s="81">
        <v>8</v>
      </c>
      <c r="B14" s="79" t="s">
        <v>385</v>
      </c>
      <c r="C14" s="32" t="s">
        <v>386</v>
      </c>
      <c r="D14" s="31">
        <v>0.56499999999999995</v>
      </c>
      <c r="E14" s="81" t="str">
        <f t="shared" si="8"/>
        <v>Y</v>
      </c>
      <c r="F14" s="31">
        <v>0.6</v>
      </c>
      <c r="G14" s="81" t="str">
        <f t="shared" si="0"/>
        <v>Y</v>
      </c>
      <c r="H14" s="31">
        <v>0.6</v>
      </c>
      <c r="I14" s="81" t="str">
        <f t="shared" si="9"/>
        <v>Y</v>
      </c>
      <c r="J14" s="31">
        <v>0.68</v>
      </c>
      <c r="K14" s="81" t="str">
        <f t="shared" si="1"/>
        <v>Y</v>
      </c>
      <c r="L14" s="31">
        <v>0.76</v>
      </c>
      <c r="M14" s="81" t="str">
        <f t="shared" si="10"/>
        <v>Y</v>
      </c>
      <c r="N14" s="31">
        <v>0.6</v>
      </c>
      <c r="O14" s="81" t="str">
        <f t="shared" si="2"/>
        <v>Y</v>
      </c>
      <c r="P14" s="31">
        <v>0.63</v>
      </c>
      <c r="Q14" s="81" t="str">
        <f t="shared" si="3"/>
        <v>Y</v>
      </c>
      <c r="R14" s="31">
        <v>0.83</v>
      </c>
      <c r="S14" s="81" t="str">
        <f t="shared" si="4"/>
        <v>Y</v>
      </c>
      <c r="T14" s="31">
        <v>0.66</v>
      </c>
      <c r="U14" s="81" t="str">
        <f t="shared" si="5"/>
        <v>Y</v>
      </c>
      <c r="V14" s="31">
        <v>0.66</v>
      </c>
      <c r="W14" s="81" t="str">
        <f t="shared" si="6"/>
        <v>Y</v>
      </c>
      <c r="X14" s="31">
        <v>0.66</v>
      </c>
      <c r="Y14" s="81" t="str">
        <f t="shared" si="7"/>
        <v>Y</v>
      </c>
    </row>
    <row r="15" spans="1:25" ht="15.75" x14ac:dyDescent="0.25">
      <c r="A15" s="81">
        <v>9</v>
      </c>
      <c r="B15" s="79" t="s">
        <v>387</v>
      </c>
      <c r="C15" s="32" t="s">
        <v>388</v>
      </c>
      <c r="D15" s="31">
        <v>0.46500000000000002</v>
      </c>
      <c r="E15" s="81" t="str">
        <f t="shared" si="8"/>
        <v>N</v>
      </c>
      <c r="F15" s="31">
        <v>0.5</v>
      </c>
      <c r="G15" s="81" t="str">
        <f t="shared" si="0"/>
        <v>N</v>
      </c>
      <c r="H15" s="31">
        <v>0.49</v>
      </c>
      <c r="I15" s="81" t="str">
        <f t="shared" si="9"/>
        <v>N</v>
      </c>
      <c r="J15" s="31">
        <v>0.56999999999999995</v>
      </c>
      <c r="K15" s="81" t="str">
        <f t="shared" si="1"/>
        <v>Y</v>
      </c>
      <c r="L15" s="31">
        <v>0.55000000000000004</v>
      </c>
      <c r="M15" s="81" t="str">
        <f t="shared" si="10"/>
        <v>Y</v>
      </c>
      <c r="N15" s="31">
        <v>0.52</v>
      </c>
      <c r="O15" s="81" t="str">
        <f t="shared" si="2"/>
        <v>N</v>
      </c>
      <c r="P15" s="31">
        <v>0.5</v>
      </c>
      <c r="Q15" s="81" t="str">
        <f t="shared" si="3"/>
        <v>N</v>
      </c>
      <c r="R15" s="31">
        <v>0.49</v>
      </c>
      <c r="S15" s="81" t="str">
        <f t="shared" si="4"/>
        <v>N</v>
      </c>
      <c r="T15" s="31">
        <v>0.5</v>
      </c>
      <c r="U15" s="81" t="str">
        <f t="shared" si="5"/>
        <v>N</v>
      </c>
      <c r="V15" s="31">
        <v>0.53</v>
      </c>
      <c r="W15" s="81" t="str">
        <f t="shared" si="6"/>
        <v>N</v>
      </c>
      <c r="X15" s="31">
        <v>0.53</v>
      </c>
      <c r="Y15" s="81" t="str">
        <f t="shared" si="7"/>
        <v>N</v>
      </c>
    </row>
    <row r="16" spans="1:25" ht="15.75" x14ac:dyDescent="0.25">
      <c r="A16" s="81">
        <v>10</v>
      </c>
      <c r="B16" s="79" t="s">
        <v>389</v>
      </c>
      <c r="C16" s="32" t="s">
        <v>390</v>
      </c>
      <c r="D16" s="31">
        <v>0.57499999999999996</v>
      </c>
      <c r="E16" s="81" t="str">
        <f t="shared" si="8"/>
        <v>Y</v>
      </c>
      <c r="F16" s="31">
        <v>0.59</v>
      </c>
      <c r="G16" s="81" t="str">
        <f t="shared" si="0"/>
        <v>Y</v>
      </c>
      <c r="H16" s="31">
        <v>0.61</v>
      </c>
      <c r="I16" s="81" t="str">
        <f t="shared" si="9"/>
        <v>Y</v>
      </c>
      <c r="J16" s="31">
        <v>0.67</v>
      </c>
      <c r="K16" s="81" t="str">
        <f t="shared" si="1"/>
        <v>Y</v>
      </c>
      <c r="L16" s="31">
        <v>0.73</v>
      </c>
      <c r="M16" s="81" t="str">
        <f t="shared" si="10"/>
        <v>Y</v>
      </c>
      <c r="N16" s="31">
        <v>0.56000000000000005</v>
      </c>
      <c r="O16" s="81" t="str">
        <f t="shared" si="2"/>
        <v>Y</v>
      </c>
      <c r="P16" s="31">
        <v>0.65</v>
      </c>
      <c r="Q16" s="81" t="str">
        <f t="shared" si="3"/>
        <v>Y</v>
      </c>
      <c r="R16" s="31">
        <v>0.86</v>
      </c>
      <c r="S16" s="81" t="str">
        <f t="shared" si="4"/>
        <v>Y</v>
      </c>
      <c r="T16" s="31">
        <v>0.66</v>
      </c>
      <c r="U16" s="81" t="str">
        <f t="shared" si="5"/>
        <v>Y</v>
      </c>
      <c r="V16" s="31">
        <v>0.63</v>
      </c>
      <c r="W16" s="81" t="str">
        <f t="shared" si="6"/>
        <v>Y</v>
      </c>
      <c r="X16" s="31">
        <v>0.63</v>
      </c>
      <c r="Y16" s="81" t="str">
        <f t="shared" si="7"/>
        <v>Y</v>
      </c>
    </row>
    <row r="17" spans="1:25" ht="15.75" customHeight="1" x14ac:dyDescent="0.25">
      <c r="A17" s="81">
        <v>11</v>
      </c>
      <c r="B17" s="79" t="s">
        <v>391</v>
      </c>
      <c r="C17" s="32" t="s">
        <v>392</v>
      </c>
      <c r="D17" s="31">
        <v>0.55000000000000004</v>
      </c>
      <c r="E17" s="81" t="str">
        <f t="shared" si="8"/>
        <v>Y</v>
      </c>
      <c r="F17" s="31">
        <v>0.53</v>
      </c>
      <c r="G17" s="81" t="str">
        <f t="shared" si="0"/>
        <v>N</v>
      </c>
      <c r="H17" s="31">
        <v>0.49</v>
      </c>
      <c r="I17" s="81" t="str">
        <f t="shared" si="9"/>
        <v>N</v>
      </c>
      <c r="J17" s="31">
        <v>0.63</v>
      </c>
      <c r="K17" s="81" t="str">
        <f t="shared" si="1"/>
        <v>Y</v>
      </c>
      <c r="L17" s="31">
        <v>0.5</v>
      </c>
      <c r="M17" s="81" t="str">
        <f t="shared" si="10"/>
        <v>N</v>
      </c>
      <c r="N17" s="31">
        <v>0.6</v>
      </c>
      <c r="O17" s="81" t="str">
        <f t="shared" si="2"/>
        <v>Y</v>
      </c>
      <c r="P17" s="31">
        <v>0.5</v>
      </c>
      <c r="Q17" s="81" t="str">
        <f t="shared" si="3"/>
        <v>N</v>
      </c>
      <c r="R17" s="31">
        <v>0.54</v>
      </c>
      <c r="S17" s="81" t="str">
        <f t="shared" si="4"/>
        <v>N</v>
      </c>
      <c r="T17" s="31">
        <v>0.66</v>
      </c>
      <c r="U17" s="81" t="str">
        <f t="shared" si="5"/>
        <v>Y</v>
      </c>
      <c r="V17" s="31">
        <v>0.55000000000000004</v>
      </c>
      <c r="W17" s="81" t="str">
        <f t="shared" si="6"/>
        <v>Y</v>
      </c>
      <c r="X17" s="31">
        <v>0.55000000000000004</v>
      </c>
      <c r="Y17" s="81" t="str">
        <f t="shared" si="7"/>
        <v>Y</v>
      </c>
    </row>
    <row r="18" spans="1:25" ht="15.75" customHeight="1" x14ac:dyDescent="0.25">
      <c r="A18" s="81">
        <v>12</v>
      </c>
      <c r="B18" s="79" t="s">
        <v>393</v>
      </c>
      <c r="C18" s="32" t="s">
        <v>394</v>
      </c>
      <c r="D18" s="31">
        <v>0.56000000000000005</v>
      </c>
      <c r="E18" s="81" t="str">
        <f t="shared" si="8"/>
        <v>Y</v>
      </c>
      <c r="F18" s="31">
        <v>0.59</v>
      </c>
      <c r="G18" s="81" t="str">
        <f t="shared" si="0"/>
        <v>Y</v>
      </c>
      <c r="H18" s="31">
        <v>0.57999999999999996</v>
      </c>
      <c r="I18" s="81" t="str">
        <f t="shared" si="9"/>
        <v>Y</v>
      </c>
      <c r="J18" s="31">
        <v>0.75</v>
      </c>
      <c r="K18" s="81" t="str">
        <f t="shared" si="1"/>
        <v>Y</v>
      </c>
      <c r="L18" s="31">
        <v>0.68</v>
      </c>
      <c r="M18" s="81" t="str">
        <f t="shared" si="10"/>
        <v>Y</v>
      </c>
      <c r="N18" s="31">
        <v>0.64</v>
      </c>
      <c r="O18" s="81" t="str">
        <f t="shared" si="2"/>
        <v>Y</v>
      </c>
      <c r="P18" s="31">
        <v>0.6</v>
      </c>
      <c r="Q18" s="81" t="str">
        <f t="shared" si="3"/>
        <v>Y</v>
      </c>
      <c r="R18" s="31">
        <v>0.81</v>
      </c>
      <c r="S18" s="81" t="str">
        <f t="shared" si="4"/>
        <v>Y</v>
      </c>
      <c r="T18" s="31">
        <v>0.68</v>
      </c>
      <c r="U18" s="81" t="str">
        <f t="shared" si="5"/>
        <v>Y</v>
      </c>
      <c r="V18" s="31">
        <v>0.64</v>
      </c>
      <c r="W18" s="81" t="str">
        <f t="shared" si="6"/>
        <v>Y</v>
      </c>
      <c r="X18" s="31">
        <v>0.64</v>
      </c>
      <c r="Y18" s="81" t="str">
        <f t="shared" si="7"/>
        <v>Y</v>
      </c>
    </row>
    <row r="19" spans="1:25" ht="15.75" customHeight="1" x14ac:dyDescent="0.25">
      <c r="A19" s="81">
        <v>13</v>
      </c>
      <c r="B19" s="79" t="s">
        <v>395</v>
      </c>
      <c r="C19" s="32" t="s">
        <v>396</v>
      </c>
      <c r="D19" s="31">
        <v>0</v>
      </c>
      <c r="E19" s="81" t="str">
        <f t="shared" si="8"/>
        <v>N</v>
      </c>
      <c r="F19" s="31">
        <v>0</v>
      </c>
      <c r="G19" s="81" t="str">
        <f t="shared" si="0"/>
        <v>N</v>
      </c>
      <c r="H19" s="31">
        <v>0.2</v>
      </c>
      <c r="I19" s="81" t="str">
        <f t="shared" si="9"/>
        <v>N</v>
      </c>
      <c r="J19" s="31">
        <v>0.46</v>
      </c>
      <c r="K19" s="81" t="str">
        <f t="shared" si="1"/>
        <v>N</v>
      </c>
      <c r="L19" s="31">
        <v>0.48</v>
      </c>
      <c r="M19" s="81" t="str">
        <f t="shared" si="10"/>
        <v>N</v>
      </c>
      <c r="N19" s="31">
        <v>0.62</v>
      </c>
      <c r="O19" s="81" t="str">
        <f t="shared" si="2"/>
        <v>Y</v>
      </c>
      <c r="P19" s="31">
        <v>0</v>
      </c>
      <c r="Q19" s="81" t="str">
        <f t="shared" si="3"/>
        <v>N</v>
      </c>
      <c r="R19" s="31">
        <v>0.32</v>
      </c>
      <c r="S19" s="81" t="str">
        <f t="shared" si="4"/>
        <v>N</v>
      </c>
      <c r="T19" s="31">
        <v>0.6</v>
      </c>
      <c r="U19" s="81" t="str">
        <f t="shared" si="5"/>
        <v>Y</v>
      </c>
      <c r="V19" s="31">
        <v>0.42</v>
      </c>
      <c r="W19" s="81" t="str">
        <f t="shared" si="6"/>
        <v>N</v>
      </c>
      <c r="X19" s="31">
        <v>0.21</v>
      </c>
      <c r="Y19" s="81" t="str">
        <f t="shared" si="7"/>
        <v>N</v>
      </c>
    </row>
    <row r="20" spans="1:25" ht="15.75" customHeight="1" x14ac:dyDescent="0.25">
      <c r="A20" s="81">
        <v>14</v>
      </c>
      <c r="B20" s="79" t="s">
        <v>397</v>
      </c>
      <c r="C20" s="32" t="s">
        <v>398</v>
      </c>
      <c r="D20" s="31">
        <v>0.7</v>
      </c>
      <c r="E20" s="81" t="str">
        <f t="shared" si="8"/>
        <v>Y</v>
      </c>
      <c r="F20" s="31">
        <v>0.61</v>
      </c>
      <c r="G20" s="81" t="str">
        <f t="shared" si="0"/>
        <v>Y</v>
      </c>
      <c r="H20" s="31">
        <v>0.59</v>
      </c>
      <c r="I20" s="81" t="str">
        <f t="shared" si="9"/>
        <v>Y</v>
      </c>
      <c r="J20" s="31">
        <v>0.65</v>
      </c>
      <c r="K20" s="81" t="str">
        <f t="shared" si="1"/>
        <v>Y</v>
      </c>
      <c r="L20" s="31">
        <v>0.77</v>
      </c>
      <c r="M20" s="81" t="str">
        <f t="shared" si="10"/>
        <v>Y</v>
      </c>
      <c r="N20" s="31">
        <v>0.56000000000000005</v>
      </c>
      <c r="O20" s="81" t="str">
        <f t="shared" si="2"/>
        <v>Y</v>
      </c>
      <c r="P20" s="31">
        <v>0.62</v>
      </c>
      <c r="Q20" s="81" t="str">
        <f t="shared" si="3"/>
        <v>Y</v>
      </c>
      <c r="R20" s="31">
        <v>0.83</v>
      </c>
      <c r="S20" s="81" t="str">
        <f t="shared" si="4"/>
        <v>Y</v>
      </c>
      <c r="T20" s="31">
        <v>0.68</v>
      </c>
      <c r="U20" s="81" t="str">
        <f t="shared" si="5"/>
        <v>Y</v>
      </c>
      <c r="V20" s="31">
        <v>0.68</v>
      </c>
      <c r="W20" s="81" t="str">
        <f t="shared" si="6"/>
        <v>Y</v>
      </c>
      <c r="X20" s="31">
        <v>0.68</v>
      </c>
      <c r="Y20" s="81" t="str">
        <f t="shared" si="7"/>
        <v>Y</v>
      </c>
    </row>
    <row r="21" spans="1:25" ht="15.75" customHeight="1" x14ac:dyDescent="0.25">
      <c r="A21" s="81">
        <v>15</v>
      </c>
      <c r="B21" s="79" t="s">
        <v>399</v>
      </c>
      <c r="C21" s="32" t="s">
        <v>400</v>
      </c>
      <c r="D21" s="31">
        <v>0.62</v>
      </c>
      <c r="E21" s="81" t="str">
        <f t="shared" si="8"/>
        <v>Y</v>
      </c>
      <c r="F21" s="31">
        <v>0.59</v>
      </c>
      <c r="G21" s="81" t="str">
        <f t="shared" si="0"/>
        <v>Y</v>
      </c>
      <c r="H21" s="31">
        <v>0.57999999999999996</v>
      </c>
      <c r="I21" s="81" t="str">
        <f t="shared" si="9"/>
        <v>Y</v>
      </c>
      <c r="J21" s="31">
        <v>0.71</v>
      </c>
      <c r="K21" s="81" t="str">
        <f t="shared" si="1"/>
        <v>Y</v>
      </c>
      <c r="L21" s="31">
        <v>0.84</v>
      </c>
      <c r="M21" s="81" t="str">
        <f t="shared" si="10"/>
        <v>Y</v>
      </c>
      <c r="N21" s="31">
        <v>0.6</v>
      </c>
      <c r="O21" s="81" t="str">
        <f t="shared" si="2"/>
        <v>Y</v>
      </c>
      <c r="P21" s="31">
        <v>0.66</v>
      </c>
      <c r="Q21" s="81" t="str">
        <f t="shared" si="3"/>
        <v>Y</v>
      </c>
      <c r="R21" s="31">
        <v>0.79</v>
      </c>
      <c r="S21" s="81" t="str">
        <f t="shared" si="4"/>
        <v>Y</v>
      </c>
      <c r="T21" s="31">
        <v>0.72</v>
      </c>
      <c r="U21" s="81" t="str">
        <f t="shared" si="5"/>
        <v>Y</v>
      </c>
      <c r="V21" s="31">
        <v>0.65</v>
      </c>
      <c r="W21" s="81" t="str">
        <f t="shared" si="6"/>
        <v>Y</v>
      </c>
      <c r="X21" s="31">
        <v>0.65</v>
      </c>
      <c r="Y21" s="81" t="str">
        <f t="shared" si="7"/>
        <v>Y</v>
      </c>
    </row>
    <row r="22" spans="1:25" ht="15.75" customHeight="1" x14ac:dyDescent="0.25">
      <c r="A22" s="81">
        <v>16</v>
      </c>
      <c r="B22" s="79" t="s">
        <v>401</v>
      </c>
      <c r="C22" s="32" t="s">
        <v>402</v>
      </c>
      <c r="D22" s="31">
        <v>0.63500000000000001</v>
      </c>
      <c r="E22" s="81" t="str">
        <f t="shared" si="8"/>
        <v>Y</v>
      </c>
      <c r="F22" s="31">
        <v>0.62</v>
      </c>
      <c r="G22" s="81" t="str">
        <f t="shared" si="0"/>
        <v>Y</v>
      </c>
      <c r="H22" s="31">
        <v>0.48</v>
      </c>
      <c r="I22" s="81" t="str">
        <f t="shared" si="9"/>
        <v>N</v>
      </c>
      <c r="J22" s="31">
        <v>0.76</v>
      </c>
      <c r="K22" s="81" t="str">
        <f t="shared" si="1"/>
        <v>Y</v>
      </c>
      <c r="L22" s="31">
        <v>0.8</v>
      </c>
      <c r="M22" s="81" t="str">
        <f t="shared" si="10"/>
        <v>Y</v>
      </c>
      <c r="N22" s="31">
        <v>0.6</v>
      </c>
      <c r="O22" s="81" t="str">
        <f t="shared" si="2"/>
        <v>Y</v>
      </c>
      <c r="P22" s="31">
        <v>0.53</v>
      </c>
      <c r="Q22" s="81" t="str">
        <f t="shared" si="3"/>
        <v>N</v>
      </c>
      <c r="R22" s="31">
        <v>0.7</v>
      </c>
      <c r="S22" s="81" t="str">
        <f t="shared" si="4"/>
        <v>Y</v>
      </c>
      <c r="T22" s="31">
        <v>0.72</v>
      </c>
      <c r="U22" s="81" t="str">
        <f t="shared" si="5"/>
        <v>Y</v>
      </c>
      <c r="V22" s="31">
        <v>0.62</v>
      </c>
      <c r="W22" s="81" t="str">
        <f t="shared" si="6"/>
        <v>Y</v>
      </c>
      <c r="X22" s="31">
        <v>0.62</v>
      </c>
      <c r="Y22" s="81" t="str">
        <f t="shared" si="7"/>
        <v>Y</v>
      </c>
    </row>
    <row r="23" spans="1:25" ht="15.75" customHeight="1" x14ac:dyDescent="0.25">
      <c r="A23" s="81">
        <v>17</v>
      </c>
      <c r="B23" s="79" t="s">
        <v>403</v>
      </c>
      <c r="C23" s="32" t="s">
        <v>404</v>
      </c>
      <c r="D23" s="31">
        <v>0.60499999999999998</v>
      </c>
      <c r="E23" s="81" t="str">
        <f t="shared" si="8"/>
        <v>Y</v>
      </c>
      <c r="F23" s="31">
        <v>0.64</v>
      </c>
      <c r="G23" s="81" t="str">
        <f t="shared" si="0"/>
        <v>Y</v>
      </c>
      <c r="H23" s="31">
        <v>0.62</v>
      </c>
      <c r="I23" s="81" t="str">
        <f t="shared" si="9"/>
        <v>Y</v>
      </c>
      <c r="J23" s="31">
        <v>0.66</v>
      </c>
      <c r="K23" s="81" t="str">
        <f t="shared" si="1"/>
        <v>Y</v>
      </c>
      <c r="L23" s="31">
        <v>0.73</v>
      </c>
      <c r="M23" s="81" t="str">
        <f t="shared" si="10"/>
        <v>Y</v>
      </c>
      <c r="N23" s="31">
        <v>0.6</v>
      </c>
      <c r="O23" s="81" t="str">
        <f t="shared" si="2"/>
        <v>Y</v>
      </c>
      <c r="P23" s="31">
        <v>0.68</v>
      </c>
      <c r="Q23" s="81" t="str">
        <f t="shared" si="3"/>
        <v>Y</v>
      </c>
      <c r="R23" s="31">
        <v>0.72</v>
      </c>
      <c r="S23" s="81" t="str">
        <f t="shared" si="4"/>
        <v>Y</v>
      </c>
      <c r="T23" s="31">
        <v>0.68</v>
      </c>
      <c r="U23" s="81" t="str">
        <f t="shared" si="5"/>
        <v>Y</v>
      </c>
      <c r="V23" s="31">
        <v>0.68</v>
      </c>
      <c r="W23" s="81" t="str">
        <f t="shared" si="6"/>
        <v>Y</v>
      </c>
      <c r="X23" s="31">
        <v>0.68</v>
      </c>
      <c r="Y23" s="81" t="str">
        <f t="shared" si="7"/>
        <v>Y</v>
      </c>
    </row>
    <row r="24" spans="1:25" ht="15.75" customHeight="1" x14ac:dyDescent="0.25">
      <c r="A24" s="81">
        <v>18</v>
      </c>
      <c r="B24" s="79" t="s">
        <v>405</v>
      </c>
      <c r="C24" s="32" t="s">
        <v>406</v>
      </c>
      <c r="D24" s="31">
        <v>0.63</v>
      </c>
      <c r="E24" s="81" t="str">
        <f t="shared" si="8"/>
        <v>Y</v>
      </c>
      <c r="F24" s="31">
        <v>0.55000000000000004</v>
      </c>
      <c r="G24" s="81" t="str">
        <f t="shared" si="0"/>
        <v>Y</v>
      </c>
      <c r="H24" s="31">
        <v>0.61</v>
      </c>
      <c r="I24" s="81" t="str">
        <f t="shared" si="9"/>
        <v>Y</v>
      </c>
      <c r="J24" s="31">
        <v>0.59</v>
      </c>
      <c r="K24" s="81" t="str">
        <f t="shared" si="1"/>
        <v>Y</v>
      </c>
      <c r="L24" s="31">
        <v>0.73</v>
      </c>
      <c r="M24" s="81" t="str">
        <f t="shared" si="10"/>
        <v>Y</v>
      </c>
      <c r="N24" s="31">
        <v>0.56000000000000005</v>
      </c>
      <c r="O24" s="81" t="str">
        <f t="shared" si="2"/>
        <v>Y</v>
      </c>
      <c r="P24" s="31">
        <v>0.62</v>
      </c>
      <c r="Q24" s="81" t="str">
        <f t="shared" si="3"/>
        <v>Y</v>
      </c>
      <c r="R24" s="31">
        <v>0.79</v>
      </c>
      <c r="S24" s="81" t="str">
        <f t="shared" si="4"/>
        <v>Y</v>
      </c>
      <c r="T24" s="31">
        <v>0.66</v>
      </c>
      <c r="U24" s="81" t="str">
        <f t="shared" si="5"/>
        <v>Y</v>
      </c>
      <c r="V24" s="31">
        <v>0.65</v>
      </c>
      <c r="W24" s="81" t="str">
        <f t="shared" si="6"/>
        <v>Y</v>
      </c>
      <c r="X24" s="31">
        <v>0.65</v>
      </c>
      <c r="Y24" s="81" t="str">
        <f t="shared" si="7"/>
        <v>Y</v>
      </c>
    </row>
    <row r="25" spans="1:25" ht="15.75" customHeight="1" x14ac:dyDescent="0.25">
      <c r="A25" s="81">
        <v>19</v>
      </c>
      <c r="B25" s="79" t="s">
        <v>407</v>
      </c>
      <c r="C25" s="32" t="s">
        <v>408</v>
      </c>
      <c r="D25" s="31">
        <v>0.57499999999999996</v>
      </c>
      <c r="E25" s="81" t="str">
        <f t="shared" si="8"/>
        <v>Y</v>
      </c>
      <c r="F25" s="31">
        <v>0.56000000000000005</v>
      </c>
      <c r="G25" s="81" t="str">
        <f t="shared" si="0"/>
        <v>Y</v>
      </c>
      <c r="H25" s="31">
        <v>0.51</v>
      </c>
      <c r="I25" s="81" t="str">
        <f t="shared" si="9"/>
        <v>N</v>
      </c>
      <c r="J25" s="31">
        <v>0.56999999999999995</v>
      </c>
      <c r="K25" s="81" t="str">
        <f t="shared" si="1"/>
        <v>Y</v>
      </c>
      <c r="L25" s="31">
        <v>0.6</v>
      </c>
      <c r="M25" s="81" t="str">
        <f t="shared" si="10"/>
        <v>Y</v>
      </c>
      <c r="N25" s="31">
        <v>0.6</v>
      </c>
      <c r="O25" s="81" t="str">
        <f t="shared" si="2"/>
        <v>Y</v>
      </c>
      <c r="P25" s="31">
        <v>0.57999999999999996</v>
      </c>
      <c r="Q25" s="81" t="str">
        <f t="shared" si="3"/>
        <v>Y</v>
      </c>
      <c r="R25" s="31">
        <v>0.71</v>
      </c>
      <c r="S25" s="81" t="str">
        <f t="shared" si="4"/>
        <v>Y</v>
      </c>
      <c r="T25" s="31">
        <v>0.56000000000000005</v>
      </c>
      <c r="U25" s="81" t="str">
        <f t="shared" si="5"/>
        <v>Y</v>
      </c>
      <c r="V25" s="31">
        <v>0.6</v>
      </c>
      <c r="W25" s="81" t="str">
        <f t="shared" si="6"/>
        <v>Y</v>
      </c>
      <c r="X25" s="31">
        <v>0.6</v>
      </c>
      <c r="Y25" s="81" t="str">
        <f t="shared" si="7"/>
        <v>Y</v>
      </c>
    </row>
    <row r="26" spans="1:25" ht="15.75" customHeight="1" x14ac:dyDescent="0.25">
      <c r="A26" s="81">
        <v>20</v>
      </c>
      <c r="B26" s="79" t="s">
        <v>409</v>
      </c>
      <c r="C26" s="32" t="s">
        <v>410</v>
      </c>
      <c r="D26" s="31">
        <v>0.65</v>
      </c>
      <c r="E26" s="81" t="str">
        <f t="shared" si="8"/>
        <v>Y</v>
      </c>
      <c r="F26" s="31">
        <v>0.61</v>
      </c>
      <c r="G26" s="81" t="str">
        <f t="shared" si="0"/>
        <v>Y</v>
      </c>
      <c r="H26" s="31">
        <v>0.57999999999999996</v>
      </c>
      <c r="I26" s="81" t="str">
        <f t="shared" si="9"/>
        <v>Y</v>
      </c>
      <c r="J26" s="31">
        <v>0.59</v>
      </c>
      <c r="K26" s="81" t="str">
        <f t="shared" si="1"/>
        <v>Y</v>
      </c>
      <c r="L26" s="31">
        <v>0.59</v>
      </c>
      <c r="M26" s="81" t="str">
        <f t="shared" si="10"/>
        <v>Y</v>
      </c>
      <c r="N26" s="31">
        <v>0.56000000000000005</v>
      </c>
      <c r="O26" s="81" t="str">
        <f t="shared" si="2"/>
        <v>Y</v>
      </c>
      <c r="P26" s="31">
        <v>0.65</v>
      </c>
      <c r="Q26" s="81" t="str">
        <f t="shared" si="3"/>
        <v>Y</v>
      </c>
      <c r="R26" s="31">
        <v>0.68</v>
      </c>
      <c r="S26" s="81" t="str">
        <f t="shared" si="4"/>
        <v>Y</v>
      </c>
      <c r="T26" s="31">
        <v>0.64</v>
      </c>
      <c r="U26" s="81" t="str">
        <f t="shared" si="5"/>
        <v>Y</v>
      </c>
      <c r="V26" s="31">
        <v>0.66</v>
      </c>
      <c r="W26" s="81" t="str">
        <f t="shared" si="6"/>
        <v>Y</v>
      </c>
      <c r="X26" s="31">
        <v>0.66</v>
      </c>
      <c r="Y26" s="81" t="str">
        <f t="shared" si="7"/>
        <v>Y</v>
      </c>
    </row>
    <row r="27" spans="1:25" ht="15.75" customHeight="1" x14ac:dyDescent="0.25">
      <c r="A27" s="81">
        <v>21</v>
      </c>
      <c r="B27" s="79" t="s">
        <v>411</v>
      </c>
      <c r="C27" s="32" t="s">
        <v>412</v>
      </c>
      <c r="D27" s="31">
        <v>0.66</v>
      </c>
      <c r="E27" s="81" t="str">
        <f t="shared" si="8"/>
        <v>Y</v>
      </c>
      <c r="F27" s="31">
        <v>0.69</v>
      </c>
      <c r="G27" s="81" t="str">
        <f t="shared" si="0"/>
        <v>Y</v>
      </c>
      <c r="H27" s="31">
        <v>0.51</v>
      </c>
      <c r="I27" s="81" t="str">
        <f t="shared" si="9"/>
        <v>N</v>
      </c>
      <c r="J27" s="31">
        <v>0.61</v>
      </c>
      <c r="K27" s="81" t="str">
        <f t="shared" si="1"/>
        <v>Y</v>
      </c>
      <c r="L27" s="31">
        <v>0.66</v>
      </c>
      <c r="M27" s="81" t="str">
        <f t="shared" si="10"/>
        <v>Y</v>
      </c>
      <c r="N27" s="31">
        <v>0.6</v>
      </c>
      <c r="O27" s="81" t="str">
        <f t="shared" si="2"/>
        <v>Y</v>
      </c>
      <c r="P27" s="31">
        <v>0.6</v>
      </c>
      <c r="Q27" s="81" t="str">
        <f t="shared" si="3"/>
        <v>Y</v>
      </c>
      <c r="R27" s="31">
        <v>0.75</v>
      </c>
      <c r="S27" s="81" t="str">
        <f t="shared" si="4"/>
        <v>Y</v>
      </c>
      <c r="T27" s="31">
        <v>0.74</v>
      </c>
      <c r="U27" s="81" t="str">
        <f t="shared" si="5"/>
        <v>Y</v>
      </c>
      <c r="V27" s="31">
        <v>0.66</v>
      </c>
      <c r="W27" s="81" t="str">
        <f t="shared" si="6"/>
        <v>Y</v>
      </c>
      <c r="X27" s="31">
        <v>0.66</v>
      </c>
      <c r="Y27" s="81" t="str">
        <f t="shared" si="7"/>
        <v>Y</v>
      </c>
    </row>
    <row r="28" spans="1:25" ht="15.75" customHeight="1" x14ac:dyDescent="0.25">
      <c r="A28" s="81">
        <v>22</v>
      </c>
      <c r="B28" s="79" t="s">
        <v>413</v>
      </c>
      <c r="C28" s="32" t="s">
        <v>414</v>
      </c>
      <c r="D28" s="31">
        <v>0.54</v>
      </c>
      <c r="E28" s="81" t="str">
        <f t="shared" si="8"/>
        <v>N</v>
      </c>
      <c r="F28" s="31">
        <v>0.55000000000000004</v>
      </c>
      <c r="G28" s="81" t="str">
        <f t="shared" si="0"/>
        <v>Y</v>
      </c>
      <c r="H28" s="31">
        <v>0.63</v>
      </c>
      <c r="I28" s="81" t="str">
        <f t="shared" si="9"/>
        <v>Y</v>
      </c>
      <c r="J28" s="31">
        <v>0.66</v>
      </c>
      <c r="K28" s="81" t="str">
        <f t="shared" si="1"/>
        <v>Y</v>
      </c>
      <c r="L28" s="31">
        <v>0.61</v>
      </c>
      <c r="M28" s="81" t="str">
        <f t="shared" si="10"/>
        <v>Y</v>
      </c>
      <c r="N28" s="31">
        <v>0.6</v>
      </c>
      <c r="O28" s="81" t="str">
        <f t="shared" si="2"/>
        <v>Y</v>
      </c>
      <c r="P28" s="31">
        <v>0.68</v>
      </c>
      <c r="Q28" s="81" t="str">
        <f t="shared" si="3"/>
        <v>Y</v>
      </c>
      <c r="R28" s="31">
        <v>0.73</v>
      </c>
      <c r="S28" s="81" t="str">
        <f t="shared" si="4"/>
        <v>Y</v>
      </c>
      <c r="T28" s="31">
        <v>0.64</v>
      </c>
      <c r="U28" s="81" t="str">
        <f t="shared" si="5"/>
        <v>Y</v>
      </c>
      <c r="V28" s="31">
        <v>0.61</v>
      </c>
      <c r="W28" s="81" t="str">
        <f t="shared" si="6"/>
        <v>Y</v>
      </c>
      <c r="X28" s="31">
        <v>0.61</v>
      </c>
      <c r="Y28" s="81" t="str">
        <f t="shared" si="7"/>
        <v>Y</v>
      </c>
    </row>
    <row r="29" spans="1:25" ht="15.75" customHeight="1" x14ac:dyDescent="0.25">
      <c r="A29" s="81">
        <v>23</v>
      </c>
      <c r="B29" s="79" t="s">
        <v>415</v>
      </c>
      <c r="C29" s="32" t="s">
        <v>416</v>
      </c>
      <c r="D29" s="31">
        <v>0.61</v>
      </c>
      <c r="E29" s="81" t="str">
        <f t="shared" si="8"/>
        <v>Y</v>
      </c>
      <c r="F29" s="31">
        <v>0.59</v>
      </c>
      <c r="G29" s="81" t="str">
        <f t="shared" si="0"/>
        <v>Y</v>
      </c>
      <c r="H29" s="31">
        <v>0.62</v>
      </c>
      <c r="I29" s="81" t="str">
        <f t="shared" si="9"/>
        <v>Y</v>
      </c>
      <c r="J29" s="31">
        <v>0.74</v>
      </c>
      <c r="K29" s="81" t="str">
        <f t="shared" si="1"/>
        <v>Y</v>
      </c>
      <c r="L29" s="31">
        <v>0.71</v>
      </c>
      <c r="M29" s="81" t="str">
        <f t="shared" si="10"/>
        <v>Y</v>
      </c>
      <c r="N29" s="31">
        <v>0.56000000000000005</v>
      </c>
      <c r="O29" s="81" t="str">
        <f t="shared" si="2"/>
        <v>Y</v>
      </c>
      <c r="P29" s="31">
        <v>0.65</v>
      </c>
      <c r="Q29" s="81" t="str">
        <f t="shared" si="3"/>
        <v>Y</v>
      </c>
      <c r="R29" s="31">
        <v>0.76</v>
      </c>
      <c r="S29" s="81" t="str">
        <f t="shared" si="4"/>
        <v>Y</v>
      </c>
      <c r="T29" s="31">
        <v>0.56000000000000005</v>
      </c>
      <c r="U29" s="81" t="str">
        <f t="shared" si="5"/>
        <v>Y</v>
      </c>
      <c r="V29" s="31">
        <v>0.64</v>
      </c>
      <c r="W29" s="81" t="str">
        <f t="shared" si="6"/>
        <v>Y</v>
      </c>
      <c r="X29" s="31">
        <v>0.64</v>
      </c>
      <c r="Y29" s="81" t="str">
        <f t="shared" si="7"/>
        <v>Y</v>
      </c>
    </row>
    <row r="30" spans="1:25" ht="15.75" customHeight="1" x14ac:dyDescent="0.25">
      <c r="A30" s="81">
        <v>24</v>
      </c>
      <c r="B30" s="79" t="s">
        <v>417</v>
      </c>
      <c r="C30" s="32" t="s">
        <v>418</v>
      </c>
      <c r="D30" s="31">
        <v>0.72</v>
      </c>
      <c r="E30" s="81" t="str">
        <f t="shared" si="8"/>
        <v>Y</v>
      </c>
      <c r="F30" s="31">
        <v>0.61</v>
      </c>
      <c r="G30" s="81" t="str">
        <f t="shared" si="0"/>
        <v>Y</v>
      </c>
      <c r="H30" s="31">
        <v>0.56000000000000005</v>
      </c>
      <c r="I30" s="81" t="str">
        <f t="shared" si="9"/>
        <v>Y</v>
      </c>
      <c r="J30" s="31">
        <v>0.61</v>
      </c>
      <c r="K30" s="81" t="str">
        <f t="shared" si="1"/>
        <v>Y</v>
      </c>
      <c r="L30" s="31">
        <v>0.74</v>
      </c>
      <c r="M30" s="81" t="str">
        <f t="shared" si="10"/>
        <v>Y</v>
      </c>
      <c r="N30" s="31">
        <v>0.6</v>
      </c>
      <c r="O30" s="81" t="str">
        <f t="shared" si="2"/>
        <v>Y</v>
      </c>
      <c r="P30" s="31">
        <v>0.7</v>
      </c>
      <c r="Q30" s="81" t="str">
        <f t="shared" si="3"/>
        <v>Y</v>
      </c>
      <c r="R30" s="31">
        <v>0.78</v>
      </c>
      <c r="S30" s="81" t="str">
        <f t="shared" si="4"/>
        <v>Y</v>
      </c>
      <c r="T30" s="31">
        <v>0.6</v>
      </c>
      <c r="U30" s="81" t="str">
        <f t="shared" si="5"/>
        <v>Y</v>
      </c>
      <c r="V30" s="31">
        <v>0.69</v>
      </c>
      <c r="W30" s="81" t="str">
        <f t="shared" si="6"/>
        <v>Y</v>
      </c>
      <c r="X30" s="31">
        <v>0.69</v>
      </c>
      <c r="Y30" s="81" t="str">
        <f t="shared" si="7"/>
        <v>Y</v>
      </c>
    </row>
    <row r="31" spans="1:25" ht="15.75" customHeight="1" x14ac:dyDescent="0.25">
      <c r="A31" s="81">
        <v>25</v>
      </c>
      <c r="B31" s="79" t="s">
        <v>419</v>
      </c>
      <c r="C31" s="32" t="s">
        <v>420</v>
      </c>
      <c r="D31" s="31">
        <v>0.67</v>
      </c>
      <c r="E31" s="81" t="str">
        <f t="shared" si="8"/>
        <v>Y</v>
      </c>
      <c r="F31" s="31">
        <v>0.62</v>
      </c>
      <c r="G31" s="81" t="str">
        <f t="shared" si="0"/>
        <v>Y</v>
      </c>
      <c r="H31" s="31">
        <v>0.56000000000000005</v>
      </c>
      <c r="I31" s="81" t="str">
        <f t="shared" si="9"/>
        <v>Y</v>
      </c>
      <c r="J31" s="31">
        <v>0.63</v>
      </c>
      <c r="K31" s="81" t="str">
        <f t="shared" si="1"/>
        <v>Y</v>
      </c>
      <c r="L31" s="31">
        <v>0.61</v>
      </c>
      <c r="M31" s="81" t="str">
        <f t="shared" si="10"/>
        <v>Y</v>
      </c>
      <c r="N31" s="31">
        <v>0.54</v>
      </c>
      <c r="O31" s="81" t="str">
        <f t="shared" si="2"/>
        <v>N</v>
      </c>
      <c r="P31" s="31">
        <v>0.72</v>
      </c>
      <c r="Q31" s="81" t="str">
        <f t="shared" si="3"/>
        <v>Y</v>
      </c>
      <c r="R31" s="31">
        <v>0.74</v>
      </c>
      <c r="S31" s="81" t="str">
        <f t="shared" si="4"/>
        <v>Y</v>
      </c>
      <c r="T31" s="31">
        <v>0.62</v>
      </c>
      <c r="U31" s="81" t="str">
        <f t="shared" si="5"/>
        <v>Y</v>
      </c>
      <c r="V31" s="31">
        <v>0.67</v>
      </c>
      <c r="W31" s="81" t="str">
        <f t="shared" si="6"/>
        <v>Y</v>
      </c>
      <c r="X31" s="31">
        <v>0.67</v>
      </c>
      <c r="Y31" s="81" t="str">
        <f t="shared" si="7"/>
        <v>Y</v>
      </c>
    </row>
    <row r="32" spans="1:25" ht="15.75" customHeight="1" x14ac:dyDescent="0.25">
      <c r="A32" s="81">
        <v>26</v>
      </c>
      <c r="B32" s="79" t="s">
        <v>421</v>
      </c>
      <c r="C32" s="32" t="s">
        <v>422</v>
      </c>
      <c r="D32" s="31">
        <v>0.59499999999999997</v>
      </c>
      <c r="E32" s="81" t="str">
        <f t="shared" si="8"/>
        <v>Y</v>
      </c>
      <c r="F32" s="31">
        <v>0.54</v>
      </c>
      <c r="G32" s="81" t="str">
        <f t="shared" si="0"/>
        <v>N</v>
      </c>
      <c r="H32" s="31">
        <v>0.61</v>
      </c>
      <c r="I32" s="81" t="str">
        <f t="shared" si="9"/>
        <v>Y</v>
      </c>
      <c r="J32" s="31">
        <v>0.61</v>
      </c>
      <c r="K32" s="81" t="str">
        <f t="shared" si="1"/>
        <v>Y</v>
      </c>
      <c r="L32" s="31">
        <v>0.68</v>
      </c>
      <c r="M32" s="81" t="str">
        <f t="shared" si="10"/>
        <v>Y</v>
      </c>
      <c r="N32" s="31">
        <v>0.56000000000000005</v>
      </c>
      <c r="O32" s="81" t="str">
        <f t="shared" si="2"/>
        <v>Y</v>
      </c>
      <c r="P32" s="31">
        <v>0.62</v>
      </c>
      <c r="Q32" s="81" t="str">
        <f t="shared" si="3"/>
        <v>Y</v>
      </c>
      <c r="R32" s="31">
        <v>0.82</v>
      </c>
      <c r="S32" s="81" t="str">
        <f t="shared" si="4"/>
        <v>Y</v>
      </c>
      <c r="T32" s="31">
        <v>0.68</v>
      </c>
      <c r="U32" s="81" t="str">
        <f t="shared" si="5"/>
        <v>Y</v>
      </c>
      <c r="V32" s="31">
        <v>0.62</v>
      </c>
      <c r="W32" s="81" t="str">
        <f t="shared" si="6"/>
        <v>Y</v>
      </c>
      <c r="X32" s="31">
        <v>0.62</v>
      </c>
      <c r="Y32" s="81" t="str">
        <f t="shared" si="7"/>
        <v>Y</v>
      </c>
    </row>
    <row r="33" spans="1:25" ht="15.75" customHeight="1" x14ac:dyDescent="0.25">
      <c r="A33" s="81">
        <v>27</v>
      </c>
      <c r="B33" s="79" t="s">
        <v>423</v>
      </c>
      <c r="C33" s="32" t="s">
        <v>424</v>
      </c>
      <c r="D33" s="31">
        <v>0.59</v>
      </c>
      <c r="E33" s="81" t="str">
        <f t="shared" si="8"/>
        <v>Y</v>
      </c>
      <c r="F33" s="31">
        <v>0.5</v>
      </c>
      <c r="G33" s="81" t="str">
        <f t="shared" si="0"/>
        <v>N</v>
      </c>
      <c r="H33" s="31">
        <v>0.52</v>
      </c>
      <c r="I33" s="81" t="str">
        <f t="shared" si="9"/>
        <v>N</v>
      </c>
      <c r="J33" s="31">
        <v>0.56999999999999995</v>
      </c>
      <c r="K33" s="81" t="str">
        <f t="shared" si="1"/>
        <v>Y</v>
      </c>
      <c r="L33" s="31">
        <v>0.71</v>
      </c>
      <c r="M33" s="81" t="str">
        <f t="shared" si="10"/>
        <v>Y</v>
      </c>
      <c r="N33" s="31">
        <v>0.56000000000000005</v>
      </c>
      <c r="O33" s="81" t="str">
        <f t="shared" si="2"/>
        <v>Y</v>
      </c>
      <c r="P33" s="31">
        <v>0.6</v>
      </c>
      <c r="Q33" s="81" t="str">
        <f t="shared" si="3"/>
        <v>Y</v>
      </c>
      <c r="R33" s="31">
        <v>0.56999999999999995</v>
      </c>
      <c r="S33" s="81" t="str">
        <f t="shared" si="4"/>
        <v>Y</v>
      </c>
      <c r="T33" s="31">
        <v>0.5</v>
      </c>
      <c r="U33" s="81" t="str">
        <f t="shared" si="5"/>
        <v>N</v>
      </c>
      <c r="V33" s="31">
        <v>0.56999999999999995</v>
      </c>
      <c r="W33" s="81" t="str">
        <f t="shared" si="6"/>
        <v>Y</v>
      </c>
      <c r="X33" s="31">
        <v>0.56999999999999995</v>
      </c>
      <c r="Y33" s="81" t="str">
        <f t="shared" si="7"/>
        <v>Y</v>
      </c>
    </row>
    <row r="34" spans="1:25" ht="15.75" customHeight="1" x14ac:dyDescent="0.25">
      <c r="A34" s="81">
        <v>28</v>
      </c>
      <c r="B34" s="79">
        <v>1832</v>
      </c>
      <c r="C34" s="32" t="s">
        <v>425</v>
      </c>
      <c r="D34" s="31">
        <v>0.54</v>
      </c>
      <c r="E34" s="81" t="str">
        <f t="shared" si="8"/>
        <v>N</v>
      </c>
      <c r="F34" s="31">
        <v>0.5</v>
      </c>
      <c r="G34" s="81" t="str">
        <f t="shared" si="0"/>
        <v>N</v>
      </c>
      <c r="H34" s="31">
        <v>0.61</v>
      </c>
      <c r="I34" s="81" t="str">
        <f t="shared" si="9"/>
        <v>Y</v>
      </c>
      <c r="J34" s="31">
        <v>0.51</v>
      </c>
      <c r="K34" s="81" t="str">
        <f t="shared" si="1"/>
        <v>N</v>
      </c>
      <c r="L34" s="31">
        <v>0.63</v>
      </c>
      <c r="M34" s="81" t="str">
        <f t="shared" si="10"/>
        <v>Y</v>
      </c>
      <c r="N34" s="31">
        <v>0.6</v>
      </c>
      <c r="O34" s="81" t="str">
        <f t="shared" si="2"/>
        <v>Y</v>
      </c>
      <c r="P34" s="31">
        <v>0.5</v>
      </c>
      <c r="Q34" s="81" t="str">
        <f t="shared" si="3"/>
        <v>N</v>
      </c>
      <c r="R34" s="31">
        <v>0.64</v>
      </c>
      <c r="S34" s="81" t="str">
        <f t="shared" si="4"/>
        <v>Y</v>
      </c>
      <c r="T34" s="31">
        <v>0.57999999999999996</v>
      </c>
      <c r="U34" s="81" t="str">
        <f t="shared" si="5"/>
        <v>Y</v>
      </c>
      <c r="V34" s="31">
        <v>0.53</v>
      </c>
      <c r="W34" s="81" t="str">
        <f t="shared" si="6"/>
        <v>N</v>
      </c>
      <c r="X34" s="31">
        <v>0.53</v>
      </c>
      <c r="Y34" s="81" t="str">
        <f t="shared" si="7"/>
        <v>N</v>
      </c>
    </row>
    <row r="35" spans="1:25" ht="15.75" customHeight="1" x14ac:dyDescent="0.25">
      <c r="A35" s="81">
        <v>29</v>
      </c>
      <c r="B35" s="79" t="s">
        <v>426</v>
      </c>
      <c r="C35" s="32" t="s">
        <v>427</v>
      </c>
      <c r="D35" s="31">
        <v>0.63</v>
      </c>
      <c r="E35" s="81" t="str">
        <f t="shared" si="8"/>
        <v>Y</v>
      </c>
      <c r="F35" s="31">
        <v>0.68</v>
      </c>
      <c r="G35" s="81" t="str">
        <f t="shared" si="0"/>
        <v>Y</v>
      </c>
      <c r="H35" s="31">
        <v>0.53</v>
      </c>
      <c r="I35" s="81" t="str">
        <f t="shared" si="9"/>
        <v>N</v>
      </c>
      <c r="J35" s="31">
        <v>0.67</v>
      </c>
      <c r="K35" s="81" t="str">
        <f t="shared" si="1"/>
        <v>Y</v>
      </c>
      <c r="L35" s="31">
        <v>0.65</v>
      </c>
      <c r="M35" s="81" t="str">
        <f t="shared" si="10"/>
        <v>Y</v>
      </c>
      <c r="N35" s="31">
        <v>0.57999999999999996</v>
      </c>
      <c r="O35" s="81" t="str">
        <f t="shared" si="2"/>
        <v>Y</v>
      </c>
      <c r="P35" s="31">
        <v>0.56999999999999995</v>
      </c>
      <c r="Q35" s="81" t="str">
        <f t="shared" si="3"/>
        <v>Y</v>
      </c>
      <c r="R35" s="31">
        <v>0.63</v>
      </c>
      <c r="S35" s="81" t="str">
        <f t="shared" si="4"/>
        <v>Y</v>
      </c>
      <c r="T35" s="31">
        <v>0.56000000000000005</v>
      </c>
      <c r="U35" s="81" t="str">
        <f t="shared" si="5"/>
        <v>Y</v>
      </c>
      <c r="V35" s="31">
        <v>0.63</v>
      </c>
      <c r="W35" s="81" t="str">
        <f t="shared" si="6"/>
        <v>Y</v>
      </c>
      <c r="X35" s="31">
        <v>0.63</v>
      </c>
      <c r="Y35" s="81" t="str">
        <f t="shared" si="7"/>
        <v>Y</v>
      </c>
    </row>
    <row r="36" spans="1:25" ht="15.75" customHeight="1" x14ac:dyDescent="0.25">
      <c r="A36" s="81">
        <v>30</v>
      </c>
      <c r="B36" s="79" t="s">
        <v>428</v>
      </c>
      <c r="C36" s="32" t="s">
        <v>429</v>
      </c>
      <c r="D36" s="31">
        <v>0.55000000000000004</v>
      </c>
      <c r="E36" s="81" t="str">
        <f>IF(D36&gt;=55%,"Y","N")</f>
        <v>Y</v>
      </c>
      <c r="F36" s="31">
        <v>0.56000000000000005</v>
      </c>
      <c r="G36" s="81" t="str">
        <f t="shared" si="0"/>
        <v>Y</v>
      </c>
      <c r="H36" s="31">
        <v>0.51</v>
      </c>
      <c r="I36" s="81" t="str">
        <f t="shared" si="9"/>
        <v>N</v>
      </c>
      <c r="J36" s="31">
        <v>0.7</v>
      </c>
      <c r="K36" s="81" t="str">
        <f t="shared" si="1"/>
        <v>Y</v>
      </c>
      <c r="L36" s="31">
        <v>0.61</v>
      </c>
      <c r="M36" s="81" t="str">
        <f t="shared" si="10"/>
        <v>Y</v>
      </c>
      <c r="N36" s="31">
        <v>0.64</v>
      </c>
      <c r="O36" s="81" t="str">
        <f t="shared" si="2"/>
        <v>Y</v>
      </c>
      <c r="P36" s="31">
        <v>0.5</v>
      </c>
      <c r="Q36" s="81" t="str">
        <f t="shared" si="3"/>
        <v>N</v>
      </c>
      <c r="R36" s="31">
        <v>0.7</v>
      </c>
      <c r="S36" s="81" t="str">
        <f t="shared" si="4"/>
        <v>Y</v>
      </c>
      <c r="T36" s="31">
        <v>0.54</v>
      </c>
      <c r="U36" s="81" t="str">
        <f t="shared" si="5"/>
        <v>N</v>
      </c>
      <c r="V36" s="31">
        <v>0.56000000000000005</v>
      </c>
      <c r="W36" s="81" t="str">
        <f t="shared" si="6"/>
        <v>Y</v>
      </c>
      <c r="X36" s="31">
        <v>0.56000000000000005</v>
      </c>
      <c r="Y36" s="81" t="str">
        <f t="shared" si="7"/>
        <v>Y</v>
      </c>
    </row>
    <row r="37" spans="1:25" ht="15.75" customHeight="1" x14ac:dyDescent="0.25">
      <c r="A37" s="81">
        <v>31</v>
      </c>
      <c r="B37" s="79" t="s">
        <v>430</v>
      </c>
      <c r="C37" s="32" t="s">
        <v>431</v>
      </c>
      <c r="D37" s="31">
        <v>0.64500000000000002</v>
      </c>
      <c r="E37" s="81" t="str">
        <f t="shared" si="8"/>
        <v>Y</v>
      </c>
      <c r="F37" s="31">
        <v>0.59</v>
      </c>
      <c r="G37" s="81" t="str">
        <f t="shared" si="0"/>
        <v>Y</v>
      </c>
      <c r="H37" s="31">
        <v>0.57999999999999996</v>
      </c>
      <c r="I37" s="81" t="str">
        <f t="shared" si="9"/>
        <v>Y</v>
      </c>
      <c r="J37" s="31">
        <v>0.67</v>
      </c>
      <c r="K37" s="81" t="str">
        <f t="shared" si="1"/>
        <v>Y</v>
      </c>
      <c r="L37" s="31">
        <v>0.7</v>
      </c>
      <c r="M37" s="81" t="str">
        <f t="shared" si="10"/>
        <v>Y</v>
      </c>
      <c r="N37" s="31">
        <v>0.56000000000000005</v>
      </c>
      <c r="O37" s="81" t="str">
        <f t="shared" si="2"/>
        <v>Y</v>
      </c>
      <c r="P37" s="31">
        <v>0.67</v>
      </c>
      <c r="Q37" s="81" t="str">
        <f t="shared" si="3"/>
        <v>Y</v>
      </c>
      <c r="R37" s="31">
        <v>0.76</v>
      </c>
      <c r="S37" s="81" t="str">
        <f t="shared" si="4"/>
        <v>Y</v>
      </c>
      <c r="T37" s="31">
        <v>0.72</v>
      </c>
      <c r="U37" s="81" t="str">
        <f t="shared" si="5"/>
        <v>Y</v>
      </c>
      <c r="V37" s="31">
        <v>0.64</v>
      </c>
      <c r="W37" s="81" t="str">
        <f t="shared" si="6"/>
        <v>Y</v>
      </c>
      <c r="X37" s="31">
        <v>0.64</v>
      </c>
      <c r="Y37" s="81" t="str">
        <f t="shared" si="7"/>
        <v>Y</v>
      </c>
    </row>
    <row r="38" spans="1:25" ht="15.75" customHeight="1" x14ac:dyDescent="0.25">
      <c r="A38" s="81">
        <v>32</v>
      </c>
      <c r="B38" s="79" t="s">
        <v>432</v>
      </c>
      <c r="C38" s="32" t="s">
        <v>433</v>
      </c>
      <c r="D38" s="31">
        <v>0.63500000000000001</v>
      </c>
      <c r="E38" s="81" t="str">
        <f t="shared" si="8"/>
        <v>Y</v>
      </c>
      <c r="F38" s="31">
        <v>0.5</v>
      </c>
      <c r="G38" s="81" t="str">
        <f t="shared" si="0"/>
        <v>N</v>
      </c>
      <c r="H38" s="31">
        <v>0.46</v>
      </c>
      <c r="I38" s="81" t="str">
        <f t="shared" si="9"/>
        <v>N</v>
      </c>
      <c r="J38" s="31">
        <v>0.63</v>
      </c>
      <c r="K38" s="81" t="str">
        <f t="shared" si="1"/>
        <v>Y</v>
      </c>
      <c r="L38" s="31">
        <v>0.71</v>
      </c>
      <c r="M38" s="81" t="str">
        <f t="shared" si="10"/>
        <v>Y</v>
      </c>
      <c r="N38" s="31">
        <v>0.66</v>
      </c>
      <c r="O38" s="81" t="str">
        <f t="shared" si="2"/>
        <v>Y</v>
      </c>
      <c r="P38" s="31">
        <v>0.55000000000000004</v>
      </c>
      <c r="Q38" s="81" t="str">
        <f t="shared" si="3"/>
        <v>Y</v>
      </c>
      <c r="R38" s="31">
        <v>0.65</v>
      </c>
      <c r="S38" s="81" t="str">
        <f t="shared" si="4"/>
        <v>Y</v>
      </c>
      <c r="T38" s="31">
        <v>0.6</v>
      </c>
      <c r="U38" s="81" t="str">
        <f t="shared" si="5"/>
        <v>Y</v>
      </c>
      <c r="V38" s="31">
        <v>0.56000000000000005</v>
      </c>
      <c r="W38" s="81" t="str">
        <f t="shared" si="6"/>
        <v>Y</v>
      </c>
      <c r="X38" s="31">
        <v>0.56000000000000005</v>
      </c>
      <c r="Y38" s="81" t="str">
        <f t="shared" si="7"/>
        <v>Y</v>
      </c>
    </row>
    <row r="39" spans="1:25" ht="15.75" customHeight="1" x14ac:dyDescent="0.25">
      <c r="A39" s="81">
        <v>33</v>
      </c>
      <c r="B39" s="79" t="s">
        <v>434</v>
      </c>
      <c r="C39" s="32" t="s">
        <v>435</v>
      </c>
      <c r="D39" s="31">
        <v>0.55000000000000004</v>
      </c>
      <c r="E39" s="81" t="str">
        <f t="shared" si="8"/>
        <v>Y</v>
      </c>
      <c r="F39" s="31">
        <v>0.54</v>
      </c>
      <c r="G39" s="81" t="str">
        <f t="shared" si="0"/>
        <v>N</v>
      </c>
      <c r="H39" s="31">
        <v>0.56999999999999995</v>
      </c>
      <c r="I39" s="81" t="str">
        <f t="shared" si="9"/>
        <v>Y</v>
      </c>
      <c r="J39" s="31">
        <v>0.62</v>
      </c>
      <c r="K39" s="81" t="str">
        <f t="shared" si="1"/>
        <v>Y</v>
      </c>
      <c r="L39" s="31">
        <v>0.63</v>
      </c>
      <c r="M39" s="81" t="str">
        <f t="shared" si="10"/>
        <v>Y</v>
      </c>
      <c r="N39" s="31">
        <v>0.6</v>
      </c>
      <c r="O39" s="81" t="str">
        <f t="shared" si="2"/>
        <v>Y</v>
      </c>
      <c r="P39" s="31">
        <v>0.63</v>
      </c>
      <c r="Q39" s="81" t="str">
        <f t="shared" si="3"/>
        <v>Y</v>
      </c>
      <c r="R39" s="31">
        <v>0.65</v>
      </c>
      <c r="S39" s="81" t="str">
        <f t="shared" si="4"/>
        <v>Y</v>
      </c>
      <c r="T39" s="31">
        <v>0.6</v>
      </c>
      <c r="U39" s="81" t="str">
        <f t="shared" si="5"/>
        <v>Y</v>
      </c>
      <c r="V39" s="31">
        <v>0.6</v>
      </c>
      <c r="W39" s="81" t="str">
        <f t="shared" si="6"/>
        <v>Y</v>
      </c>
      <c r="X39" s="31">
        <v>0.6</v>
      </c>
      <c r="Y39" s="81" t="str">
        <f t="shared" si="7"/>
        <v>Y</v>
      </c>
    </row>
    <row r="40" spans="1:25" ht="15.75" customHeight="1" x14ac:dyDescent="0.25">
      <c r="A40" s="81">
        <v>34</v>
      </c>
      <c r="B40" s="79" t="s">
        <v>436</v>
      </c>
      <c r="C40" s="32" t="s">
        <v>437</v>
      </c>
      <c r="D40" s="31">
        <v>0.625</v>
      </c>
      <c r="E40" s="81" t="str">
        <f t="shared" si="8"/>
        <v>Y</v>
      </c>
      <c r="F40" s="31">
        <v>0.56999999999999995</v>
      </c>
      <c r="G40" s="81" t="str">
        <f t="shared" si="0"/>
        <v>Y</v>
      </c>
      <c r="H40" s="31">
        <v>0.5</v>
      </c>
      <c r="I40" s="81" t="str">
        <f t="shared" si="9"/>
        <v>N</v>
      </c>
      <c r="J40" s="31">
        <v>0.59</v>
      </c>
      <c r="K40" s="81" t="str">
        <f t="shared" si="1"/>
        <v>Y</v>
      </c>
      <c r="L40" s="31">
        <v>0.65</v>
      </c>
      <c r="M40" s="81" t="str">
        <f t="shared" si="10"/>
        <v>Y</v>
      </c>
      <c r="N40" s="31">
        <v>0.5</v>
      </c>
      <c r="O40" s="81" t="str">
        <f t="shared" si="2"/>
        <v>N</v>
      </c>
      <c r="P40" s="31">
        <v>0.56000000000000005</v>
      </c>
      <c r="Q40" s="81" t="str">
        <f t="shared" si="3"/>
        <v>Y</v>
      </c>
      <c r="R40" s="31">
        <v>0.66</v>
      </c>
      <c r="S40" s="81" t="str">
        <f t="shared" si="4"/>
        <v>Y</v>
      </c>
      <c r="T40" s="31">
        <v>0.5</v>
      </c>
      <c r="U40" s="81" t="str">
        <f t="shared" si="5"/>
        <v>N</v>
      </c>
      <c r="V40" s="31">
        <v>0.57999999999999996</v>
      </c>
      <c r="W40" s="81" t="str">
        <f t="shared" si="6"/>
        <v>Y</v>
      </c>
      <c r="X40" s="31">
        <v>0.57999999999999996</v>
      </c>
      <c r="Y40" s="81" t="str">
        <f t="shared" si="7"/>
        <v>Y</v>
      </c>
    </row>
    <row r="41" spans="1:25" ht="15.75" customHeight="1" x14ac:dyDescent="0.25">
      <c r="A41" s="81">
        <v>35</v>
      </c>
      <c r="B41" s="79" t="s">
        <v>438</v>
      </c>
      <c r="C41" s="32" t="s">
        <v>439</v>
      </c>
      <c r="D41" s="31">
        <v>0.51500000000000001</v>
      </c>
      <c r="E41" s="81" t="str">
        <f t="shared" si="8"/>
        <v>N</v>
      </c>
      <c r="F41" s="31">
        <v>0.5</v>
      </c>
      <c r="G41" s="81" t="str">
        <f t="shared" si="0"/>
        <v>N</v>
      </c>
      <c r="H41" s="31">
        <v>0.49</v>
      </c>
      <c r="I41" s="81" t="str">
        <f t="shared" si="9"/>
        <v>N</v>
      </c>
      <c r="J41" s="31">
        <v>0.62</v>
      </c>
      <c r="K41" s="81" t="str">
        <f t="shared" si="1"/>
        <v>Y</v>
      </c>
      <c r="L41" s="31">
        <v>0.57999999999999996</v>
      </c>
      <c r="M41" s="81" t="str">
        <f t="shared" si="10"/>
        <v>Y</v>
      </c>
      <c r="N41" s="31">
        <v>0.52</v>
      </c>
      <c r="O41" s="81" t="str">
        <f t="shared" si="2"/>
        <v>N</v>
      </c>
      <c r="P41" s="31">
        <v>0.5</v>
      </c>
      <c r="Q41" s="81" t="str">
        <f t="shared" si="3"/>
        <v>N</v>
      </c>
      <c r="R41" s="31">
        <v>0.59</v>
      </c>
      <c r="S41" s="81" t="str">
        <f t="shared" si="4"/>
        <v>Y</v>
      </c>
      <c r="T41" s="31">
        <v>0.52</v>
      </c>
      <c r="U41" s="81" t="str">
        <f t="shared" si="5"/>
        <v>N</v>
      </c>
      <c r="V41" s="31">
        <v>0.55000000000000004</v>
      </c>
      <c r="W41" s="81" t="str">
        <f t="shared" si="6"/>
        <v>Y</v>
      </c>
      <c r="X41" s="31">
        <v>0.55000000000000004</v>
      </c>
      <c r="Y41" s="81" t="str">
        <f t="shared" si="7"/>
        <v>Y</v>
      </c>
    </row>
    <row r="42" spans="1:25" ht="15.75" customHeight="1" x14ac:dyDescent="0.25">
      <c r="A42" s="81">
        <v>36</v>
      </c>
      <c r="B42" s="79" t="s">
        <v>440</v>
      </c>
      <c r="C42" s="32" t="s">
        <v>441</v>
      </c>
      <c r="D42" s="31">
        <v>0.55000000000000004</v>
      </c>
      <c r="E42" s="81" t="str">
        <f t="shared" si="8"/>
        <v>Y</v>
      </c>
      <c r="F42" s="31">
        <v>0.56999999999999995</v>
      </c>
      <c r="G42" s="81" t="str">
        <f t="shared" si="0"/>
        <v>Y</v>
      </c>
      <c r="H42" s="31">
        <v>0.56999999999999995</v>
      </c>
      <c r="I42" s="81" t="str">
        <f t="shared" si="9"/>
        <v>Y</v>
      </c>
      <c r="J42" s="31">
        <v>0.56999999999999995</v>
      </c>
      <c r="K42" s="81" t="str">
        <f t="shared" si="1"/>
        <v>Y</v>
      </c>
      <c r="L42" s="31">
        <v>0.72</v>
      </c>
      <c r="M42" s="81" t="str">
        <f t="shared" si="10"/>
        <v>Y</v>
      </c>
      <c r="N42" s="31">
        <v>0.6</v>
      </c>
      <c r="O42" s="81" t="str">
        <f t="shared" si="2"/>
        <v>Y</v>
      </c>
      <c r="P42" s="31">
        <v>0.5</v>
      </c>
      <c r="Q42" s="81" t="str">
        <f t="shared" si="3"/>
        <v>N</v>
      </c>
      <c r="R42" s="31">
        <v>0.7</v>
      </c>
      <c r="S42" s="81" t="str">
        <f t="shared" si="4"/>
        <v>Y</v>
      </c>
      <c r="T42" s="31">
        <v>0.5</v>
      </c>
      <c r="U42" s="81" t="str">
        <f t="shared" si="5"/>
        <v>N</v>
      </c>
      <c r="V42" s="31">
        <v>0.57999999999999996</v>
      </c>
      <c r="W42" s="81" t="str">
        <f t="shared" si="6"/>
        <v>Y</v>
      </c>
      <c r="X42" s="31">
        <v>0.57999999999999996</v>
      </c>
      <c r="Y42" s="81" t="str">
        <f t="shared" si="7"/>
        <v>Y</v>
      </c>
    </row>
    <row r="43" spans="1:25" ht="15.75" customHeight="1" x14ac:dyDescent="0.25">
      <c r="A43" s="81">
        <v>37</v>
      </c>
      <c r="B43" s="79" t="s">
        <v>442</v>
      </c>
      <c r="C43" s="32" t="s">
        <v>443</v>
      </c>
      <c r="D43" s="31">
        <v>0.54</v>
      </c>
      <c r="E43" s="81" t="str">
        <f t="shared" si="8"/>
        <v>N</v>
      </c>
      <c r="F43" s="31">
        <v>0.56000000000000005</v>
      </c>
      <c r="G43" s="81" t="str">
        <f t="shared" si="0"/>
        <v>Y</v>
      </c>
      <c r="H43" s="31">
        <v>0.48</v>
      </c>
      <c r="I43" s="81" t="str">
        <f t="shared" si="9"/>
        <v>N</v>
      </c>
      <c r="J43" s="31">
        <v>0.6</v>
      </c>
      <c r="K43" s="81" t="str">
        <f t="shared" si="1"/>
        <v>Y</v>
      </c>
      <c r="L43" s="31">
        <v>0.66</v>
      </c>
      <c r="M43" s="81" t="str">
        <f t="shared" si="10"/>
        <v>Y</v>
      </c>
      <c r="N43" s="31">
        <v>0.62</v>
      </c>
      <c r="O43" s="81" t="str">
        <f t="shared" si="2"/>
        <v>Y</v>
      </c>
      <c r="P43" s="31">
        <v>0.5</v>
      </c>
      <c r="Q43" s="81" t="str">
        <f t="shared" si="3"/>
        <v>N</v>
      </c>
      <c r="R43" s="31">
        <v>0.53</v>
      </c>
      <c r="S43" s="81" t="str">
        <f t="shared" si="4"/>
        <v>N</v>
      </c>
      <c r="T43" s="31">
        <v>0.56000000000000005</v>
      </c>
      <c r="U43" s="81" t="str">
        <f t="shared" si="5"/>
        <v>Y</v>
      </c>
      <c r="V43" s="31">
        <v>0.57999999999999996</v>
      </c>
      <c r="W43" s="81" t="str">
        <f t="shared" si="6"/>
        <v>Y</v>
      </c>
      <c r="X43" s="31">
        <v>0.57999999999999996</v>
      </c>
      <c r="Y43" s="81" t="str">
        <f t="shared" si="7"/>
        <v>Y</v>
      </c>
    </row>
    <row r="44" spans="1:25" ht="15.75" customHeight="1" x14ac:dyDescent="0.25">
      <c r="A44" s="81">
        <v>38</v>
      </c>
      <c r="B44" s="79" t="s">
        <v>444</v>
      </c>
      <c r="C44" s="32" t="s">
        <v>445</v>
      </c>
      <c r="D44" s="31">
        <v>0.57499999999999996</v>
      </c>
      <c r="E44" s="81" t="str">
        <f t="shared" si="8"/>
        <v>Y</v>
      </c>
      <c r="F44" s="31">
        <v>0.52</v>
      </c>
      <c r="G44" s="81" t="str">
        <f t="shared" si="0"/>
        <v>N</v>
      </c>
      <c r="H44" s="31">
        <v>0.54</v>
      </c>
      <c r="I44" s="81" t="str">
        <f t="shared" si="9"/>
        <v>N</v>
      </c>
      <c r="J44" s="31">
        <v>0.61</v>
      </c>
      <c r="K44" s="81" t="str">
        <f t="shared" si="1"/>
        <v>Y</v>
      </c>
      <c r="L44" s="31">
        <v>0.56000000000000005</v>
      </c>
      <c r="M44" s="81" t="str">
        <f t="shared" si="10"/>
        <v>Y</v>
      </c>
      <c r="N44" s="31">
        <v>0.56000000000000005</v>
      </c>
      <c r="O44" s="81" t="str">
        <f t="shared" si="2"/>
        <v>Y</v>
      </c>
      <c r="P44" s="31">
        <v>0.51</v>
      </c>
      <c r="Q44" s="81" t="str">
        <f t="shared" si="3"/>
        <v>N</v>
      </c>
      <c r="R44" s="31">
        <v>0.54</v>
      </c>
      <c r="S44" s="81" t="str">
        <f t="shared" si="4"/>
        <v>N</v>
      </c>
      <c r="T44" s="31">
        <v>0.6</v>
      </c>
      <c r="U44" s="81" t="str">
        <f t="shared" si="5"/>
        <v>Y</v>
      </c>
      <c r="V44" s="31">
        <v>0.55000000000000004</v>
      </c>
      <c r="W44" s="81" t="str">
        <f t="shared" si="6"/>
        <v>Y</v>
      </c>
      <c r="X44" s="31">
        <v>0.55000000000000004</v>
      </c>
      <c r="Y44" s="81" t="str">
        <f t="shared" si="7"/>
        <v>Y</v>
      </c>
    </row>
    <row r="45" spans="1:25" ht="15.75" customHeight="1" x14ac:dyDescent="0.25">
      <c r="A45" s="81">
        <v>39</v>
      </c>
      <c r="B45" s="79" t="s">
        <v>446</v>
      </c>
      <c r="C45" s="32" t="s">
        <v>447</v>
      </c>
      <c r="D45" s="31">
        <v>0.54</v>
      </c>
      <c r="E45" s="81" t="str">
        <f t="shared" si="8"/>
        <v>N</v>
      </c>
      <c r="F45" s="31">
        <v>0.5</v>
      </c>
      <c r="G45" s="81" t="str">
        <f t="shared" si="0"/>
        <v>N</v>
      </c>
      <c r="H45" s="31">
        <v>0.54</v>
      </c>
      <c r="I45" s="81" t="str">
        <f t="shared" si="9"/>
        <v>N</v>
      </c>
      <c r="J45" s="31">
        <v>0.59</v>
      </c>
      <c r="K45" s="81" t="str">
        <f t="shared" si="1"/>
        <v>Y</v>
      </c>
      <c r="L45" s="31">
        <v>0.5</v>
      </c>
      <c r="M45" s="81" t="str">
        <f t="shared" si="10"/>
        <v>N</v>
      </c>
      <c r="N45" s="31">
        <v>0.56000000000000005</v>
      </c>
      <c r="O45" s="81" t="str">
        <f t="shared" si="2"/>
        <v>Y</v>
      </c>
      <c r="P45" s="31">
        <v>0.57999999999999996</v>
      </c>
      <c r="Q45" s="81" t="str">
        <f t="shared" si="3"/>
        <v>Y</v>
      </c>
      <c r="R45" s="31">
        <v>0.7</v>
      </c>
      <c r="S45" s="81" t="str">
        <f t="shared" si="4"/>
        <v>Y</v>
      </c>
      <c r="T45" s="31">
        <v>0.6</v>
      </c>
      <c r="U45" s="81" t="str">
        <f t="shared" si="5"/>
        <v>Y</v>
      </c>
      <c r="V45" s="31">
        <v>0.56000000000000005</v>
      </c>
      <c r="W45" s="81" t="str">
        <f t="shared" si="6"/>
        <v>Y</v>
      </c>
      <c r="X45" s="31">
        <v>0.56000000000000005</v>
      </c>
      <c r="Y45" s="81" t="str">
        <f t="shared" si="7"/>
        <v>Y</v>
      </c>
    </row>
    <row r="46" spans="1:25" ht="15.75" customHeight="1" x14ac:dyDescent="0.25">
      <c r="A46" s="13"/>
      <c r="B46" s="203" t="s">
        <v>251</v>
      </c>
      <c r="C46" s="203"/>
      <c r="D46" s="24"/>
      <c r="E46" s="23">
        <f>COUNTIFS(E7:E45,"Y")</f>
        <v>32</v>
      </c>
      <c r="F46" s="24"/>
      <c r="G46" s="23">
        <f>COUNTIFS(G7:G45,"Y")</f>
        <v>27</v>
      </c>
      <c r="H46" s="24"/>
      <c r="I46" s="23">
        <f>COUNTIFS(I7:I45,"Y")</f>
        <v>21</v>
      </c>
      <c r="J46" s="24"/>
      <c r="K46" s="23">
        <f>COUNTIFS(K7:K45,"Y")</f>
        <v>37</v>
      </c>
      <c r="L46" s="24"/>
      <c r="M46" s="23">
        <f>COUNTIFS(M7:M45,"Y")</f>
        <v>36</v>
      </c>
      <c r="N46" s="24"/>
      <c r="O46" s="23">
        <f>COUNTIFS(O7:O45,"Y")</f>
        <v>33</v>
      </c>
      <c r="P46" s="24"/>
      <c r="Q46" s="23">
        <f>COUNTIFS(Q7:Q45,"Y")</f>
        <v>28</v>
      </c>
      <c r="R46" s="24"/>
      <c r="S46" s="23">
        <f>COUNTIFS(S7:S45,"Y")</f>
        <v>34</v>
      </c>
      <c r="T46" s="24"/>
      <c r="U46" s="34">
        <f>COUNTIFS(U7:U45,"Y")</f>
        <v>32</v>
      </c>
      <c r="V46" s="24"/>
      <c r="W46" s="23">
        <f>COUNTIFS(W7:W45,"Y")</f>
        <v>36</v>
      </c>
      <c r="X46" s="24"/>
      <c r="Y46" s="23">
        <f>COUNTIFS(Y7:Y45,"Y")</f>
        <v>36</v>
      </c>
    </row>
    <row r="47" spans="1:25" ht="15.75" customHeight="1" x14ac:dyDescent="0.25">
      <c r="A47" s="13"/>
      <c r="B47" s="207" t="s">
        <v>252</v>
      </c>
      <c r="C47" s="203"/>
      <c r="D47" s="24"/>
      <c r="E47" s="78">
        <f>(E46/39)*100</f>
        <v>82.051282051282044</v>
      </c>
      <c r="F47" s="24"/>
      <c r="G47" s="78">
        <f>(G46/39)*100</f>
        <v>69.230769230769226</v>
      </c>
      <c r="H47" s="24"/>
      <c r="I47" s="78">
        <f>(I46/39)*100</f>
        <v>53.846153846153847</v>
      </c>
      <c r="J47" s="24"/>
      <c r="K47" s="78">
        <f>(K46/39)*100</f>
        <v>94.871794871794862</v>
      </c>
      <c r="L47" s="24"/>
      <c r="M47" s="78">
        <f>(M46/39)*100</f>
        <v>92.307692307692307</v>
      </c>
      <c r="N47" s="24"/>
      <c r="O47" s="78">
        <f>(O46/39)*100</f>
        <v>84.615384615384613</v>
      </c>
      <c r="P47" s="24"/>
      <c r="Q47" s="78">
        <f>(Q46/39)*100</f>
        <v>71.794871794871796</v>
      </c>
      <c r="R47" s="24"/>
      <c r="S47" s="78">
        <f>(S46/39)*100</f>
        <v>87.179487179487182</v>
      </c>
      <c r="T47" s="24"/>
      <c r="U47" s="78">
        <f>(U46/39)*100</f>
        <v>82.051282051282044</v>
      </c>
      <c r="V47" s="24"/>
      <c r="W47" s="78">
        <f>(W46/39)*100</f>
        <v>92.307692307692307</v>
      </c>
      <c r="X47" s="24"/>
      <c r="Y47" s="78">
        <f>(Y46/39)*100</f>
        <v>92.307692307692307</v>
      </c>
    </row>
    <row r="48" spans="1:25" s="10" customFormat="1" ht="15.75" customHeight="1" x14ac:dyDescent="0.25">
      <c r="A48" s="17"/>
      <c r="B48" s="204" t="s">
        <v>253</v>
      </c>
      <c r="C48" s="205"/>
      <c r="D48" s="17">
        <v>3</v>
      </c>
      <c r="E48" s="18">
        <f>E47*D48/100</f>
        <v>2.4615384615384612</v>
      </c>
      <c r="F48" s="16">
        <v>3</v>
      </c>
      <c r="G48" s="18">
        <f>G47*F48/100</f>
        <v>2.0769230769230766</v>
      </c>
      <c r="H48" s="16"/>
      <c r="I48" s="18"/>
      <c r="J48" s="16"/>
      <c r="K48" s="16"/>
      <c r="L48" s="16"/>
      <c r="M48" s="16"/>
      <c r="N48" s="16">
        <v>3</v>
      </c>
      <c r="O48" s="18">
        <f>(O47*N48/100)</f>
        <v>2.5384615384615383</v>
      </c>
      <c r="P48" s="16"/>
      <c r="Q48" s="16"/>
      <c r="R48" s="16">
        <v>2</v>
      </c>
      <c r="S48" s="18">
        <f>(S47*R48/100)</f>
        <v>1.7435897435897436</v>
      </c>
      <c r="T48" s="16"/>
      <c r="U48" s="16"/>
      <c r="V48" s="16"/>
      <c r="W48" s="16"/>
      <c r="X48" s="16">
        <v>2</v>
      </c>
      <c r="Y48" s="18">
        <f>Y47*X48/100</f>
        <v>1.846153846153846</v>
      </c>
    </row>
    <row r="49" spans="1:25" s="10" customFormat="1" ht="15.75" customHeight="1" x14ac:dyDescent="0.25">
      <c r="A49" s="17"/>
      <c r="B49" s="204" t="s">
        <v>254</v>
      </c>
      <c r="C49" s="205"/>
      <c r="D49" s="17">
        <v>3</v>
      </c>
      <c r="E49" s="18">
        <f>E47*D49/100</f>
        <v>2.4615384615384612</v>
      </c>
      <c r="F49" s="16">
        <v>3</v>
      </c>
      <c r="G49" s="18">
        <f>G47*F49/100</f>
        <v>2.0769230769230766</v>
      </c>
      <c r="H49" s="16">
        <v>3</v>
      </c>
      <c r="I49" s="18">
        <f>I47*H49/100</f>
        <v>1.6153846153846154</v>
      </c>
      <c r="J49" s="16">
        <v>3</v>
      </c>
      <c r="K49" s="18">
        <f>K47*J49/100</f>
        <v>2.8461538461538458</v>
      </c>
      <c r="L49" s="16">
        <v>3</v>
      </c>
      <c r="M49" s="18">
        <f>M47*L49/100</f>
        <v>2.7692307692307692</v>
      </c>
      <c r="N49" s="16"/>
      <c r="O49" s="18"/>
      <c r="P49" s="16">
        <v>3</v>
      </c>
      <c r="Q49" s="18">
        <f>Q47*P49/100</f>
        <v>2.1538461538461537</v>
      </c>
      <c r="R49" s="16">
        <v>3</v>
      </c>
      <c r="S49" s="18">
        <f>(S47*R49/100)</f>
        <v>2.6153846153846154</v>
      </c>
      <c r="T49" s="16">
        <v>3</v>
      </c>
      <c r="U49" s="18">
        <f>(U47*T49/100)</f>
        <v>2.4615384615384612</v>
      </c>
      <c r="V49" s="16">
        <v>3</v>
      </c>
      <c r="W49" s="18">
        <f>(W47*V49/100)</f>
        <v>2.7692307692307692</v>
      </c>
      <c r="X49" s="16">
        <v>3</v>
      </c>
      <c r="Y49" s="18">
        <f>Y47*X49/100</f>
        <v>2.7692307692307692</v>
      </c>
    </row>
    <row r="50" spans="1:25" s="10" customFormat="1" ht="15.75" customHeight="1" x14ac:dyDescent="0.25">
      <c r="A50" s="17"/>
      <c r="B50" s="204" t="s">
        <v>255</v>
      </c>
      <c r="C50" s="205"/>
      <c r="D50" s="17">
        <v>3</v>
      </c>
      <c r="E50" s="18">
        <f>E47*D50/100</f>
        <v>2.4615384615384612</v>
      </c>
      <c r="F50" s="16">
        <v>3</v>
      </c>
      <c r="G50" s="18">
        <f>G47*F50/100</f>
        <v>2.0769230769230766</v>
      </c>
      <c r="H50" s="16">
        <v>3</v>
      </c>
      <c r="I50" s="18">
        <f>I47*H50/100</f>
        <v>1.6153846153846154</v>
      </c>
      <c r="J50" s="16">
        <v>2</v>
      </c>
      <c r="K50" s="18">
        <f>K47*J50/100</f>
        <v>1.8974358974358971</v>
      </c>
      <c r="L50" s="16">
        <v>2</v>
      </c>
      <c r="M50" s="18">
        <f>M47*L50/100</f>
        <v>1.846153846153846</v>
      </c>
      <c r="N50" s="16">
        <v>2</v>
      </c>
      <c r="O50" s="18">
        <f>O47*N50/100</f>
        <v>1.6923076923076923</v>
      </c>
      <c r="P50" s="16">
        <v>3</v>
      </c>
      <c r="Q50" s="18">
        <f>Q47*P50/100</f>
        <v>2.1538461538461537</v>
      </c>
      <c r="R50" s="16">
        <v>3</v>
      </c>
      <c r="S50" s="18">
        <f>(S47*R50/100)</f>
        <v>2.6153846153846154</v>
      </c>
      <c r="T50" s="16">
        <v>2</v>
      </c>
      <c r="U50" s="18">
        <f>(U47*T50/100)</f>
        <v>1.641025641025641</v>
      </c>
      <c r="V50" s="16"/>
      <c r="W50" s="16"/>
      <c r="X50" s="16">
        <v>2</v>
      </c>
      <c r="Y50" s="18">
        <f>Y47*X50/100</f>
        <v>1.846153846153846</v>
      </c>
    </row>
    <row r="51" spans="1:25" s="10" customFormat="1" ht="15.75" customHeight="1" x14ac:dyDescent="0.25">
      <c r="A51" s="17"/>
      <c r="B51" s="204" t="s">
        <v>256</v>
      </c>
      <c r="C51" s="205"/>
      <c r="D51" s="17">
        <v>3</v>
      </c>
      <c r="E51" s="18">
        <f>(E47*D51/100)</f>
        <v>2.4615384615384612</v>
      </c>
      <c r="F51" s="16">
        <v>2</v>
      </c>
      <c r="G51" s="18">
        <f>(G47*F51/100)</f>
        <v>1.3846153846153846</v>
      </c>
      <c r="H51" s="16"/>
      <c r="I51" s="18"/>
      <c r="J51" s="16"/>
      <c r="K51" s="18"/>
      <c r="L51" s="16">
        <v>2</v>
      </c>
      <c r="M51" s="18">
        <f>M47*L51/100</f>
        <v>1.846153846153846</v>
      </c>
      <c r="N51" s="16">
        <v>2</v>
      </c>
      <c r="O51" s="18">
        <f>(O47*N51/100)</f>
        <v>1.6923076923076923</v>
      </c>
      <c r="P51" s="16"/>
      <c r="Q51" s="16"/>
      <c r="R51" s="16"/>
      <c r="S51" s="18"/>
      <c r="T51" s="16"/>
      <c r="U51" s="18"/>
      <c r="V51" s="16">
        <v>3</v>
      </c>
      <c r="W51" s="18">
        <f>(W47*V51/100)</f>
        <v>2.7692307692307692</v>
      </c>
      <c r="X51" s="16">
        <v>3</v>
      </c>
      <c r="Y51" s="18">
        <f>(Y47*X51/100)</f>
        <v>2.7692307692307692</v>
      </c>
    </row>
    <row r="52" spans="1:25" s="10" customFormat="1" ht="15.75" customHeight="1" x14ac:dyDescent="0.25">
      <c r="A52" s="17"/>
      <c r="B52" s="204" t="s">
        <v>257</v>
      </c>
      <c r="C52" s="205"/>
      <c r="D52" s="17">
        <v>2</v>
      </c>
      <c r="E52" s="18">
        <f>(E47*D52/100)</f>
        <v>1.641025641025641</v>
      </c>
      <c r="F52" s="16">
        <v>2</v>
      </c>
      <c r="G52" s="18">
        <f>(G47*F52/100)</f>
        <v>1.3846153846153846</v>
      </c>
      <c r="H52" s="16"/>
      <c r="I52" s="18"/>
      <c r="J52" s="16"/>
      <c r="K52" s="18"/>
      <c r="L52" s="16"/>
      <c r="M52" s="18"/>
      <c r="N52" s="16"/>
      <c r="O52" s="16"/>
      <c r="P52" s="16"/>
      <c r="Q52" s="16"/>
      <c r="R52" s="16"/>
      <c r="S52" s="18"/>
      <c r="T52" s="16"/>
      <c r="U52" s="18"/>
      <c r="V52" s="16">
        <v>3</v>
      </c>
      <c r="W52" s="18">
        <f>W47*V52/100</f>
        <v>2.7692307692307692</v>
      </c>
      <c r="X52" s="16"/>
      <c r="Y52" s="18"/>
    </row>
    <row r="53" spans="1:25" s="46" customFormat="1" ht="15.75" customHeight="1" x14ac:dyDescent="0.25">
      <c r="A53" s="135"/>
      <c r="B53" s="206" t="s">
        <v>258</v>
      </c>
      <c r="C53" s="196"/>
      <c r="D53" s="136">
        <v>2</v>
      </c>
      <c r="E53" s="18">
        <f>E47*D53/100</f>
        <v>1.641025641025641</v>
      </c>
      <c r="F53" s="137"/>
      <c r="G53" s="138"/>
      <c r="H53" s="137">
        <v>2</v>
      </c>
      <c r="I53" s="18">
        <f>I47*H53/100</f>
        <v>1.0769230769230769</v>
      </c>
      <c r="J53" s="139"/>
      <c r="K53" s="18"/>
      <c r="L53" s="139"/>
      <c r="M53" s="18"/>
      <c r="N53" s="139"/>
      <c r="O53" s="139"/>
      <c r="P53" s="139">
        <v>2</v>
      </c>
      <c r="Q53" s="18">
        <f>Q47*P53/100</f>
        <v>1.4358974358974359</v>
      </c>
      <c r="R53" s="139">
        <v>2</v>
      </c>
      <c r="S53" s="18">
        <f>(S47*R53/100)</f>
        <v>1.7435897435897436</v>
      </c>
      <c r="T53" s="139"/>
      <c r="U53" s="18"/>
      <c r="V53" s="139"/>
      <c r="W53" s="140"/>
      <c r="X53" s="139">
        <v>3</v>
      </c>
      <c r="Y53" s="18">
        <f>Y47*X53/100</f>
        <v>2.7692307692307692</v>
      </c>
    </row>
    <row r="54" spans="1:25" s="46" customFormat="1" ht="15.75" customHeight="1" x14ac:dyDescent="0.25">
      <c r="A54" s="135"/>
      <c r="B54" s="206" t="s">
        <v>259</v>
      </c>
      <c r="C54" s="196"/>
      <c r="D54" s="136">
        <v>2</v>
      </c>
      <c r="E54" s="18">
        <f>E47*D54/100</f>
        <v>1.641025641025641</v>
      </c>
      <c r="F54" s="137"/>
      <c r="G54" s="138"/>
      <c r="H54" s="137"/>
      <c r="I54" s="138"/>
      <c r="J54" s="139"/>
      <c r="K54" s="18"/>
      <c r="L54" s="139">
        <v>2</v>
      </c>
      <c r="M54" s="18">
        <f>M47*L54/100</f>
        <v>1.846153846153846</v>
      </c>
      <c r="N54" s="139"/>
      <c r="O54" s="18"/>
      <c r="P54" s="139"/>
      <c r="Q54" s="139"/>
      <c r="R54" s="139"/>
      <c r="S54" s="18"/>
      <c r="T54" s="139"/>
      <c r="U54" s="140"/>
      <c r="V54" s="139">
        <v>2</v>
      </c>
      <c r="W54" s="18">
        <f>(W47*V54/100)</f>
        <v>1.846153846153846</v>
      </c>
      <c r="X54" s="139"/>
      <c r="Y54" s="18"/>
    </row>
    <row r="55" spans="1:25" s="46" customFormat="1" ht="15.75" customHeight="1" x14ac:dyDescent="0.25">
      <c r="A55" s="141"/>
      <c r="B55" s="195" t="s">
        <v>260</v>
      </c>
      <c r="C55" s="196"/>
      <c r="D55" s="142">
        <v>3</v>
      </c>
      <c r="E55" s="18">
        <f>E47*D55/100</f>
        <v>2.4615384615384612</v>
      </c>
      <c r="F55" s="143">
        <v>2</v>
      </c>
      <c r="G55" s="18">
        <f>G47*F55/100</f>
        <v>1.3846153846153846</v>
      </c>
      <c r="H55" s="143"/>
      <c r="I55" s="18"/>
      <c r="J55" s="144">
        <v>2</v>
      </c>
      <c r="K55" s="18">
        <f>K47*J55/100</f>
        <v>1.8974358974358971</v>
      </c>
      <c r="L55" s="144">
        <v>3</v>
      </c>
      <c r="M55" s="18">
        <f>M47*L55/100</f>
        <v>2.7692307692307692</v>
      </c>
      <c r="N55" s="144">
        <v>3</v>
      </c>
      <c r="O55" s="18">
        <f>(O47*N55/100)</f>
        <v>2.5384615384615383</v>
      </c>
      <c r="P55" s="144"/>
      <c r="Q55" s="145"/>
      <c r="R55" s="144"/>
      <c r="S55" s="18"/>
      <c r="T55" s="143">
        <v>3</v>
      </c>
      <c r="U55" s="18">
        <f>(U47*T55/100)</f>
        <v>2.4615384615384612</v>
      </c>
      <c r="V55" s="144">
        <v>2</v>
      </c>
      <c r="W55" s="18">
        <f>(W47*V55/100)</f>
        <v>1.846153846153846</v>
      </c>
      <c r="X55" s="143">
        <v>2</v>
      </c>
      <c r="Y55" s="18">
        <f>Y47*X55/100</f>
        <v>1.846153846153846</v>
      </c>
    </row>
    <row r="56" spans="1:25" ht="15.75" x14ac:dyDescent="0.25">
      <c r="A56" s="13"/>
      <c r="B56" s="213" t="s">
        <v>448</v>
      </c>
      <c r="C56" s="213"/>
      <c r="D56" s="15"/>
      <c r="E56" s="21">
        <f>SUM(D7:D45)</f>
        <v>22.830000000000002</v>
      </c>
      <c r="F56" s="15"/>
      <c r="G56" s="21">
        <f>SUM(F7:F45)</f>
        <v>21.989999999999995</v>
      </c>
      <c r="H56" s="15"/>
      <c r="I56" s="21">
        <f>SUM(H7:H45)</f>
        <v>21.349999999999998</v>
      </c>
      <c r="J56" s="15"/>
      <c r="K56" s="21">
        <f>SUM(J7:J45)</f>
        <v>24.690000000000005</v>
      </c>
      <c r="L56" s="15"/>
      <c r="M56" s="21">
        <f>SUM(L7:L45)</f>
        <v>25.569999999999993</v>
      </c>
      <c r="N56" s="15"/>
      <c r="O56" s="21">
        <f>SUM(N7:N45)</f>
        <v>22.76</v>
      </c>
      <c r="P56" s="15"/>
      <c r="Q56" s="21">
        <f>SUM(P7:P45)</f>
        <v>22.74</v>
      </c>
      <c r="R56" s="15"/>
      <c r="S56" s="21">
        <f>SUM(R7:R45)</f>
        <v>27.14</v>
      </c>
      <c r="T56" s="15"/>
      <c r="U56" s="21">
        <f>SUM(T7:T45)</f>
        <v>23.900000000000002</v>
      </c>
      <c r="V56" s="15"/>
      <c r="W56" s="21">
        <f>SUM(V7:V45)</f>
        <v>23.819999999999993</v>
      </c>
      <c r="X56" s="15"/>
      <c r="Y56" s="21">
        <f>SUM(X7:X45)</f>
        <v>23.609999999999992</v>
      </c>
    </row>
    <row r="57" spans="1:25" ht="15.75" x14ac:dyDescent="0.25">
      <c r="A57" s="13"/>
      <c r="B57" s="214" t="s">
        <v>449</v>
      </c>
      <c r="C57" s="214"/>
      <c r="D57" s="15"/>
      <c r="E57" s="20">
        <f>E56/39*100</f>
        <v>58.53846153846154</v>
      </c>
      <c r="F57" s="15"/>
      <c r="G57" s="20">
        <f>G56/39*100</f>
        <v>56.384615384615365</v>
      </c>
      <c r="H57" s="15"/>
      <c r="I57" s="20">
        <f>I56/39*100</f>
        <v>54.743589743589737</v>
      </c>
      <c r="J57" s="15"/>
      <c r="K57" s="20">
        <f>K56/39*100</f>
        <v>63.307692307692321</v>
      </c>
      <c r="L57" s="15"/>
      <c r="M57" s="20">
        <f>M56/39*100</f>
        <v>65.564102564102541</v>
      </c>
      <c r="N57" s="15"/>
      <c r="O57" s="20">
        <f>O56/39*100</f>
        <v>58.358974358974358</v>
      </c>
      <c r="P57" s="15"/>
      <c r="Q57" s="20">
        <f>Q56/39*100</f>
        <v>58.307692307692307</v>
      </c>
      <c r="R57" s="15"/>
      <c r="S57" s="20">
        <f>S56/39*100</f>
        <v>69.589743589743591</v>
      </c>
      <c r="T57" s="15"/>
      <c r="U57" s="20">
        <f>U56/39*100</f>
        <v>61.282051282051285</v>
      </c>
      <c r="V57" s="15"/>
      <c r="W57" s="20">
        <f>W56/39*100</f>
        <v>61.076923076923059</v>
      </c>
      <c r="X57" s="15"/>
      <c r="Y57" s="20">
        <f>Y56/39*100</f>
        <v>60.538461538461519</v>
      </c>
    </row>
    <row r="58" spans="1:25" ht="15.75" customHeigh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</row>
    <row r="59" spans="1:25" ht="15.75" customHeight="1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</row>
    <row r="60" spans="1:25" ht="15.75" customHeight="1" x14ac:dyDescent="0.2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5" ht="15.75" customHeight="1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</row>
    <row r="62" spans="1:25" ht="15.75" customHeight="1" x14ac:dyDescent="0.2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</row>
    <row r="63" spans="1:25" ht="15.75" customHeight="1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</row>
    <row r="64" spans="1:25" ht="15.75" customHeight="1" x14ac:dyDescent="0.25">
      <c r="A64" s="82"/>
      <c r="B64" s="82"/>
      <c r="C64" s="82"/>
      <c r="D64" s="82"/>
      <c r="E64" s="82"/>
      <c r="F64" s="82"/>
      <c r="G64" s="83"/>
      <c r="H64" s="82"/>
      <c r="I64" s="83"/>
      <c r="J64" s="82"/>
      <c r="K64" s="83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</row>
    <row r="65" spans="1:25" ht="15.75" customHeight="1" x14ac:dyDescent="0.25">
      <c r="A65" s="82"/>
      <c r="B65" s="82"/>
      <c r="C65" s="82"/>
      <c r="D65" s="82"/>
      <c r="E65" s="82"/>
      <c r="F65" s="82"/>
      <c r="G65" s="82"/>
      <c r="H65" s="82"/>
      <c r="I65" s="83"/>
      <c r="J65" s="82"/>
      <c r="K65" s="84"/>
      <c r="L65" s="82"/>
      <c r="M65" s="83"/>
      <c r="N65" s="82"/>
      <c r="O65" s="83"/>
      <c r="P65" s="82"/>
      <c r="Q65" s="83">
        <f>Q64/180*100</f>
        <v>0</v>
      </c>
      <c r="R65" s="82"/>
      <c r="S65" s="83">
        <f>S64/180*100</f>
        <v>0</v>
      </c>
      <c r="T65" s="82"/>
      <c r="U65" s="83">
        <f>U64/180*100</f>
        <v>0</v>
      </c>
      <c r="V65" s="82"/>
      <c r="W65" s="82"/>
      <c r="X65" s="82"/>
      <c r="Y65" s="82"/>
    </row>
    <row r="66" spans="1:25" ht="15.75" customHeight="1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ht="15.7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1:25" ht="15.7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</row>
    <row r="69" spans="1:25" ht="15.75" customHeigh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</row>
    <row r="70" spans="1:25" ht="15.75" customHeight="1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</row>
    <row r="71" spans="1:25" ht="15.75" customHeight="1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</row>
    <row r="72" spans="1:25" ht="15.75" customHeight="1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</row>
    <row r="73" spans="1:25" ht="15.7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" ht="15.75" customHeight="1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1:25" ht="15.75" customHeight="1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1:25" ht="15.75" customHeight="1" x14ac:dyDescent="0.25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</row>
    <row r="77" spans="1:25" ht="15.75" customHeight="1" x14ac:dyDescent="0.2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</row>
    <row r="78" spans="1:25" ht="15.75" customHeight="1" x14ac:dyDescent="0.2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1:25" ht="15.75" customHeight="1" x14ac:dyDescent="0.2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</row>
    <row r="80" spans="1:25" ht="15.75" customHeigh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</row>
    <row r="81" spans="1:25" ht="15.75" customHeight="1" x14ac:dyDescent="0.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1:25" ht="15.75" customHeight="1" x14ac:dyDescent="0.2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</row>
    <row r="83" spans="1:25" ht="15.75" customHeight="1" x14ac:dyDescent="0.2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1:25" ht="15.75" customHeight="1" x14ac:dyDescent="0.2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  <row r="85" spans="1:25" ht="15.75" customHeight="1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</row>
    <row r="86" spans="1:25" ht="15.75" customHeight="1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</row>
    <row r="87" spans="1:25" ht="15.75" customHeight="1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</row>
    <row r="88" spans="1:25" ht="15.75" customHeight="1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</row>
    <row r="89" spans="1:25" ht="15.75" customHeight="1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</row>
    <row r="90" spans="1:25" ht="15.75" customHeight="1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</row>
    <row r="91" spans="1:25" ht="15.75" customHeight="1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</row>
    <row r="92" spans="1:25" ht="15.75" customHeight="1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</row>
    <row r="93" spans="1:25" ht="15.75" customHeight="1" x14ac:dyDescent="0.2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</row>
    <row r="94" spans="1:25" ht="15.75" customHeight="1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</row>
    <row r="95" spans="1:25" ht="15.75" customHeight="1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</row>
    <row r="96" spans="1:25" ht="15.75" customHeight="1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</row>
    <row r="97" spans="1:25" ht="15.75" customHeight="1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</row>
    <row r="98" spans="1:25" ht="15.75" customHeight="1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</row>
    <row r="99" spans="1:25" ht="15.75" customHeight="1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</row>
    <row r="100" spans="1:25" ht="15.75" customHeight="1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</row>
    <row r="101" spans="1:25" ht="15.75" customHeight="1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</row>
    <row r="102" spans="1:25" ht="15.75" customHeight="1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</row>
    <row r="103" spans="1:25" ht="15.75" customHeight="1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</row>
    <row r="104" spans="1:25" ht="15.75" customHeight="1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</row>
    <row r="105" spans="1:25" ht="15.75" customHeight="1" x14ac:dyDescent="0.2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</row>
    <row r="106" spans="1:25" ht="15.75" customHeight="1" x14ac:dyDescent="0.2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</row>
    <row r="107" spans="1:25" ht="15.75" customHeight="1" x14ac:dyDescent="0.25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</row>
    <row r="108" spans="1:25" ht="15.75" customHeight="1" x14ac:dyDescent="0.25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</row>
    <row r="109" spans="1:25" ht="15.75" customHeight="1" x14ac:dyDescent="0.2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</row>
    <row r="110" spans="1:25" ht="15.75" customHeight="1" x14ac:dyDescent="0.2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</row>
    <row r="111" spans="1:25" ht="15.75" customHeight="1" x14ac:dyDescent="0.2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</row>
    <row r="112" spans="1:25" ht="15.75" customHeight="1" x14ac:dyDescent="0.2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</row>
    <row r="113" spans="1:25" ht="15.75" customHeight="1" x14ac:dyDescent="0.2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</row>
    <row r="114" spans="1:25" ht="15.75" customHeight="1" x14ac:dyDescent="0.2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</row>
    <row r="115" spans="1:25" ht="15.75" customHeight="1" x14ac:dyDescent="0.2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</row>
    <row r="116" spans="1:25" ht="15.75" customHeight="1" x14ac:dyDescent="0.25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</row>
    <row r="117" spans="1:25" ht="15.75" customHeight="1" x14ac:dyDescent="0.25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</row>
    <row r="118" spans="1:25" ht="15.75" customHeight="1" x14ac:dyDescent="0.25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</row>
    <row r="119" spans="1:25" ht="15.75" customHeight="1" x14ac:dyDescent="0.25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</row>
    <row r="120" spans="1:25" ht="15.75" customHeight="1" x14ac:dyDescent="0.25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</row>
    <row r="121" spans="1:25" ht="15.75" customHeight="1" x14ac:dyDescent="0.25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</row>
    <row r="122" spans="1:25" ht="15.75" customHeight="1" x14ac:dyDescent="0.25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</row>
    <row r="123" spans="1:25" ht="15.75" customHeight="1" x14ac:dyDescent="0.25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</row>
    <row r="124" spans="1:25" ht="15.75" customHeight="1" x14ac:dyDescent="0.25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</row>
    <row r="125" spans="1:25" ht="15.75" customHeight="1" x14ac:dyDescent="0.2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</row>
    <row r="126" spans="1:25" ht="15.75" customHeight="1" x14ac:dyDescent="0.25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</row>
    <row r="127" spans="1:25" ht="15.75" customHeight="1" x14ac:dyDescent="0.25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</row>
    <row r="128" spans="1:25" ht="15.75" customHeight="1" x14ac:dyDescent="0.25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</row>
    <row r="129" spans="1:25" ht="15.75" customHeight="1" x14ac:dyDescent="0.25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</row>
    <row r="130" spans="1:25" ht="15.75" customHeight="1" x14ac:dyDescent="0.25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</row>
    <row r="131" spans="1:25" ht="15.75" customHeight="1" x14ac:dyDescent="0.2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</row>
    <row r="132" spans="1:25" ht="15.75" customHeight="1" x14ac:dyDescent="0.2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</row>
    <row r="133" spans="1:25" ht="15.75" customHeight="1" x14ac:dyDescent="0.2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</row>
    <row r="134" spans="1:25" ht="15.75" customHeight="1" x14ac:dyDescent="0.2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</row>
    <row r="135" spans="1:25" ht="15.75" customHeight="1" x14ac:dyDescent="0.2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</row>
    <row r="136" spans="1:25" ht="15.75" customHeight="1" x14ac:dyDescent="0.25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</row>
    <row r="137" spans="1:25" ht="15.75" customHeight="1" x14ac:dyDescent="0.25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</row>
    <row r="138" spans="1:25" ht="15.75" customHeight="1" x14ac:dyDescent="0.25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</row>
    <row r="139" spans="1:25" ht="15.75" customHeight="1" x14ac:dyDescent="0.25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</row>
    <row r="140" spans="1:25" ht="15.75" customHeight="1" x14ac:dyDescent="0.25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</row>
    <row r="141" spans="1:25" ht="15.75" customHeight="1" x14ac:dyDescent="0.25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</row>
    <row r="142" spans="1:25" ht="15.75" customHeight="1" x14ac:dyDescent="0.25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</row>
    <row r="143" spans="1:25" ht="15.75" customHeight="1" x14ac:dyDescent="0.25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</row>
    <row r="144" spans="1:25" ht="15.75" customHeight="1" x14ac:dyDescent="0.25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</row>
    <row r="145" spans="1:25" ht="15.75" customHeight="1" x14ac:dyDescent="0.2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</row>
    <row r="146" spans="1:25" ht="15.75" customHeight="1" x14ac:dyDescent="0.25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</row>
    <row r="147" spans="1:25" ht="15.75" customHeight="1" x14ac:dyDescent="0.25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</row>
    <row r="148" spans="1:25" ht="15.75" customHeight="1" x14ac:dyDescent="0.25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</row>
    <row r="149" spans="1:25" ht="15.75" customHeight="1" x14ac:dyDescent="0.25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</row>
    <row r="150" spans="1:25" ht="15.75" customHeight="1" x14ac:dyDescent="0.25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</row>
    <row r="151" spans="1:25" ht="15.75" customHeight="1" x14ac:dyDescent="0.25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</row>
    <row r="152" spans="1:25" ht="15.75" customHeight="1" x14ac:dyDescent="0.25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</row>
    <row r="153" spans="1:25" ht="15.75" customHeight="1" x14ac:dyDescent="0.25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</row>
    <row r="154" spans="1:25" ht="15.75" customHeight="1" x14ac:dyDescent="0.25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</row>
    <row r="155" spans="1:25" ht="15.75" customHeight="1" x14ac:dyDescent="0.25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</row>
    <row r="156" spans="1:25" ht="15.75" customHeight="1" x14ac:dyDescent="0.25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</row>
    <row r="157" spans="1:25" ht="15.75" customHeight="1" x14ac:dyDescent="0.25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</row>
    <row r="158" spans="1:25" ht="15.75" customHeight="1" x14ac:dyDescent="0.25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</row>
    <row r="159" spans="1:25" ht="15.75" customHeight="1" x14ac:dyDescent="0.25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</row>
    <row r="160" spans="1:25" ht="15.75" customHeight="1" x14ac:dyDescent="0.25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</row>
    <row r="161" spans="1:25" ht="15.75" customHeight="1" x14ac:dyDescent="0.25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</row>
    <row r="162" spans="1:25" ht="15.75" customHeight="1" x14ac:dyDescent="0.25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</row>
    <row r="163" spans="1:25" ht="15.75" customHeight="1" x14ac:dyDescent="0.25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</row>
    <row r="164" spans="1:25" ht="15.75" customHeight="1" x14ac:dyDescent="0.25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</row>
    <row r="165" spans="1:25" ht="15.75" customHeight="1" x14ac:dyDescent="0.25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</row>
    <row r="166" spans="1:25" ht="15.75" customHeight="1" x14ac:dyDescent="0.25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</row>
    <row r="167" spans="1:25" ht="15.75" customHeight="1" x14ac:dyDescent="0.25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</row>
    <row r="168" spans="1:25" ht="15.75" customHeight="1" x14ac:dyDescent="0.25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</row>
    <row r="169" spans="1:25" ht="15.75" customHeight="1" x14ac:dyDescent="0.25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</row>
    <row r="170" spans="1:25" ht="15.75" customHeight="1" x14ac:dyDescent="0.25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</row>
    <row r="171" spans="1:25" ht="15.75" customHeight="1" x14ac:dyDescent="0.25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</row>
    <row r="172" spans="1:25" ht="15.75" customHeight="1" x14ac:dyDescent="0.25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</row>
    <row r="173" spans="1:25" ht="15.75" customHeight="1" x14ac:dyDescent="0.25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</row>
    <row r="174" spans="1:25" ht="15.75" customHeight="1" x14ac:dyDescent="0.2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</row>
    <row r="175" spans="1:25" ht="15.75" customHeight="1" x14ac:dyDescent="0.2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</row>
    <row r="176" spans="1:25" ht="15.75" customHeight="1" x14ac:dyDescent="0.25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</row>
    <row r="177" spans="1:25" ht="15.75" customHeight="1" x14ac:dyDescent="0.25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</row>
    <row r="178" spans="1:25" ht="15.75" customHeight="1" x14ac:dyDescent="0.25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</row>
    <row r="179" spans="1:25" ht="15.75" customHeight="1" x14ac:dyDescent="0.25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5" ht="15.75" customHeight="1" x14ac:dyDescent="0.25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</row>
    <row r="181" spans="1:25" ht="15.75" customHeight="1" x14ac:dyDescent="0.25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</row>
    <row r="182" spans="1:25" ht="15.75" customHeight="1" x14ac:dyDescent="0.25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</row>
    <row r="183" spans="1:25" ht="15.75" customHeight="1" x14ac:dyDescent="0.25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</row>
    <row r="184" spans="1:25" ht="15.75" customHeight="1" x14ac:dyDescent="0.25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</row>
    <row r="185" spans="1:25" ht="15.75" customHeight="1" x14ac:dyDescent="0.25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</row>
    <row r="186" spans="1:25" ht="15.75" customHeight="1" x14ac:dyDescent="0.25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</row>
    <row r="187" spans="1:25" ht="15.75" customHeight="1" x14ac:dyDescent="0.25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</row>
    <row r="188" spans="1:25" ht="15.75" customHeight="1" x14ac:dyDescent="0.25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</row>
    <row r="189" spans="1:25" ht="15.75" customHeight="1" x14ac:dyDescent="0.25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</row>
    <row r="190" spans="1:25" ht="15.75" customHeight="1" x14ac:dyDescent="0.25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</row>
    <row r="191" spans="1:25" ht="15.75" customHeight="1" x14ac:dyDescent="0.25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</row>
    <row r="192" spans="1:25" ht="15.75" customHeight="1" x14ac:dyDescent="0.25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</row>
    <row r="193" spans="1:25" ht="15.75" customHeight="1" x14ac:dyDescent="0.25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</row>
    <row r="194" spans="1:25" ht="15.75" customHeight="1" x14ac:dyDescent="0.25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</row>
    <row r="195" spans="1:25" ht="15.75" customHeight="1" x14ac:dyDescent="0.25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</row>
    <row r="196" spans="1:25" ht="15.75" customHeight="1" x14ac:dyDescent="0.2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</row>
    <row r="197" spans="1:25" ht="15.75" customHeight="1" x14ac:dyDescent="0.25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</row>
    <row r="198" spans="1:25" ht="15.75" customHeight="1" x14ac:dyDescent="0.25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</row>
    <row r="199" spans="1:25" ht="15.75" customHeight="1" x14ac:dyDescent="0.25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</row>
    <row r="200" spans="1:25" ht="15.75" customHeight="1" x14ac:dyDescent="0.25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</row>
    <row r="201" spans="1:25" ht="15.75" customHeight="1" x14ac:dyDescent="0.25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</row>
    <row r="202" spans="1:25" ht="15.75" customHeight="1" x14ac:dyDescent="0.25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</row>
    <row r="203" spans="1:25" ht="15.75" customHeight="1" x14ac:dyDescent="0.25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</row>
    <row r="204" spans="1:25" ht="15.75" customHeight="1" x14ac:dyDescent="0.25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</row>
    <row r="205" spans="1:25" ht="15.75" customHeight="1" x14ac:dyDescent="0.25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</row>
    <row r="206" spans="1:25" ht="15.75" customHeight="1" x14ac:dyDescent="0.25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</row>
    <row r="207" spans="1:25" ht="15.75" customHeight="1" x14ac:dyDescent="0.25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</row>
    <row r="208" spans="1:25" ht="15.75" customHeight="1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5" ht="15.75" customHeight="1" x14ac:dyDescent="0.25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5" ht="15.75" customHeight="1" x14ac:dyDescent="0.25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</row>
    <row r="211" spans="1:25" ht="15.75" customHeight="1" x14ac:dyDescent="0.25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</row>
    <row r="212" spans="1:25" ht="15.75" customHeight="1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</row>
    <row r="213" spans="1:25" ht="15.75" customHeight="1" x14ac:dyDescent="0.25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</row>
    <row r="214" spans="1:25" ht="15.75" customHeight="1" x14ac:dyDescent="0.25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</row>
    <row r="215" spans="1:25" ht="15.75" customHeight="1" x14ac:dyDescent="0.25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</row>
    <row r="216" spans="1:25" ht="15.75" customHeight="1" x14ac:dyDescent="0.25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</row>
    <row r="217" spans="1:25" ht="15.75" customHeight="1" x14ac:dyDescent="0.25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5" ht="15.75" customHeight="1" x14ac:dyDescent="0.25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</row>
    <row r="219" spans="1:25" ht="15.75" customHeight="1" x14ac:dyDescent="0.25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</row>
    <row r="220" spans="1:25" ht="15.75" customHeight="1" x14ac:dyDescent="0.25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</row>
    <row r="221" spans="1:25" ht="15.75" customHeight="1" x14ac:dyDescent="0.25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</row>
    <row r="222" spans="1:25" ht="15.75" customHeight="1" x14ac:dyDescent="0.25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</row>
    <row r="223" spans="1:25" ht="15.75" customHeight="1" x14ac:dyDescent="0.25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</row>
    <row r="224" spans="1:25" ht="15.75" customHeight="1" x14ac:dyDescent="0.25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</row>
    <row r="225" spans="1:25" ht="15.75" customHeight="1" x14ac:dyDescent="0.25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</row>
    <row r="226" spans="1:25" ht="15.75" customHeight="1" x14ac:dyDescent="0.25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</row>
    <row r="227" spans="1:25" ht="15.75" customHeight="1" x14ac:dyDescent="0.25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</row>
    <row r="228" spans="1:25" ht="15.75" customHeight="1" x14ac:dyDescent="0.25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</row>
    <row r="229" spans="1:25" ht="15.75" customHeight="1" x14ac:dyDescent="0.25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</row>
    <row r="230" spans="1:25" ht="15.75" customHeight="1" x14ac:dyDescent="0.25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</row>
    <row r="231" spans="1:25" ht="15.75" customHeight="1" x14ac:dyDescent="0.25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</row>
    <row r="232" spans="1:25" ht="15.75" customHeight="1" x14ac:dyDescent="0.25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</row>
    <row r="233" spans="1:25" ht="15.75" customHeight="1" x14ac:dyDescent="0.25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</row>
    <row r="234" spans="1:25" ht="15.75" customHeight="1" x14ac:dyDescent="0.25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</row>
    <row r="235" spans="1:25" ht="15.75" customHeight="1" x14ac:dyDescent="0.25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</row>
    <row r="236" spans="1:25" ht="15.75" customHeight="1" x14ac:dyDescent="0.25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</row>
    <row r="237" spans="1:25" ht="15.75" customHeight="1" x14ac:dyDescent="0.25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</row>
    <row r="238" spans="1:25" ht="15.75" customHeight="1" x14ac:dyDescent="0.25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</row>
    <row r="239" spans="1:25" ht="15.75" customHeight="1" x14ac:dyDescent="0.25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</row>
    <row r="240" spans="1:25" ht="15.75" customHeight="1" x14ac:dyDescent="0.25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</row>
    <row r="241" spans="1:25" ht="15.75" customHeight="1" x14ac:dyDescent="0.25">
      <c r="A241" s="8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</row>
    <row r="242" spans="1:25" ht="15.75" customHeight="1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ht="15.75" customHeight="1" x14ac:dyDescent="0.25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ht="15.75" customHeight="1" x14ac:dyDescent="0.25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ht="15.75" customHeight="1" x14ac:dyDescent="0.25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ht="15.75" customHeight="1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ht="15.75" customHeight="1" x14ac:dyDescent="0.25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ht="15.75" customHeight="1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ht="15.75" customHeight="1" x14ac:dyDescent="0.25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</row>
    <row r="250" spans="1:25" ht="15.75" customHeight="1" x14ac:dyDescent="0.25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</row>
    <row r="251" spans="1:25" ht="15.75" customHeight="1" x14ac:dyDescent="0.25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</row>
    <row r="252" spans="1:25" ht="15.75" customHeight="1" x14ac:dyDescent="0.25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</row>
    <row r="253" spans="1:25" ht="15.75" customHeight="1" x14ac:dyDescent="0.25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</row>
    <row r="254" spans="1:25" ht="15.75" customHeight="1" x14ac:dyDescent="0.25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</row>
    <row r="255" spans="1:25" ht="15.75" customHeight="1" x14ac:dyDescent="0.25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</row>
    <row r="256" spans="1:25" ht="15.75" customHeight="1" x14ac:dyDescent="0.25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</row>
    <row r="257" spans="1:25" ht="15.75" customHeight="1" x14ac:dyDescent="0.25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</row>
    <row r="258" spans="1:25" ht="15.75" customHeight="1" x14ac:dyDescent="0.25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</row>
    <row r="259" spans="1:25" ht="15.75" customHeight="1" x14ac:dyDescent="0.25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</row>
    <row r="260" spans="1:25" ht="15.75" customHeight="1" x14ac:dyDescent="0.25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</row>
    <row r="261" spans="1:25" ht="15.75" customHeight="1" x14ac:dyDescent="0.25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</row>
    <row r="262" spans="1:25" ht="15.75" customHeight="1" x14ac:dyDescent="0.25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</row>
    <row r="263" spans="1:25" ht="15.75" customHeight="1" x14ac:dyDescent="0.25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</row>
    <row r="264" spans="1:25" ht="15.75" customHeight="1" x14ac:dyDescent="0.25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</row>
    <row r="265" spans="1:25" ht="15.75" customHeight="1" x14ac:dyDescent="0.25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</row>
  </sheetData>
  <mergeCells count="27">
    <mergeCell ref="A4:Y4"/>
    <mergeCell ref="A1:Y1"/>
    <mergeCell ref="A2:Y2"/>
    <mergeCell ref="A3:U3"/>
    <mergeCell ref="T6:U6"/>
    <mergeCell ref="V6:W6"/>
    <mergeCell ref="X6:Y6"/>
    <mergeCell ref="R6:S6"/>
    <mergeCell ref="P6:Q6"/>
    <mergeCell ref="D6:E6"/>
    <mergeCell ref="F6:G6"/>
    <mergeCell ref="H6:I6"/>
    <mergeCell ref="J6:K6"/>
    <mergeCell ref="L6:M6"/>
    <mergeCell ref="N6:O6"/>
    <mergeCell ref="B46:C46"/>
    <mergeCell ref="B55:C55"/>
    <mergeCell ref="B56:C56"/>
    <mergeCell ref="B57:C57"/>
    <mergeCell ref="B52:C52"/>
    <mergeCell ref="B53:C53"/>
    <mergeCell ref="B54:C54"/>
    <mergeCell ref="B51:C51"/>
    <mergeCell ref="B47:C47"/>
    <mergeCell ref="B48:C48"/>
    <mergeCell ref="B49:C49"/>
    <mergeCell ref="B50:C50"/>
  </mergeCells>
  <conditionalFormatting sqref="D7:D45 F7:F45 H7:H45 J7:J45 L7:L45 N7:N45 P7:P45 R7:R45 T7:T45 V7:V45 X7:X45">
    <cfRule type="cellIs" dxfId="73" priority="2" operator="lessThan">
      <formula>0.55</formula>
    </cfRule>
  </conditionalFormatting>
  <conditionalFormatting sqref="D7:D45 F7:F45 P7:P45 R7:R45 T7:T45 V7:V45 X7:X45">
    <cfRule type="cellIs" dxfId="72" priority="5" stopIfTrue="1" operator="lessThan">
      <formula>0.5</formula>
    </cfRule>
  </conditionalFormatting>
  <conditionalFormatting sqref="E7:E45 G7:G45 I7:I45 K7:K45 M7:M45 O7:O45 Q7:Q45 S7:S45 U7:U45 W7:W45 Y7:Y45">
    <cfRule type="containsText" dxfId="71" priority="1" operator="containsText" text="N">
      <formula>NOT(ISERROR(SEARCH("N",E7)))</formula>
    </cfRule>
  </conditionalFormatting>
  <conditionalFormatting sqref="H7:H45">
    <cfRule type="cellIs" dxfId="70" priority="8" operator="lessThan">
      <formula>0.45</formula>
    </cfRule>
  </conditionalFormatting>
  <conditionalFormatting sqref="J7:J45">
    <cfRule type="cellIs" dxfId="69" priority="7" stopIfTrue="1" operator="lessThan">
      <formula>0.45</formula>
    </cfRule>
  </conditionalFormatting>
  <conditionalFormatting sqref="L7:L45 N7:N45">
    <cfRule type="cellIs" dxfId="68" priority="9" stopIfTrue="1" operator="lessThan">
      <formula>0.45</formula>
    </cfRule>
    <cfRule type="cellIs" dxfId="67" priority="10" operator="lessThan">
      <formula>0.45</formula>
    </cfRule>
  </conditionalFormatting>
  <printOptions horizontalCentered="1"/>
  <pageMargins left="0.7" right="0.7" top="0.75" bottom="0.75" header="0" footer="0"/>
  <pageSetup paperSize="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"/>
  <sheetViews>
    <sheetView topLeftCell="A39" zoomScaleNormal="100" workbookViewId="0">
      <selection sqref="A1:W56"/>
    </sheetView>
  </sheetViews>
  <sheetFormatPr defaultColWidth="12.5703125" defaultRowHeight="15" customHeight="1" x14ac:dyDescent="0.25"/>
  <cols>
    <col min="1" max="1" width="7.5703125" customWidth="1"/>
    <col min="2" max="2" width="13.7109375" customWidth="1"/>
    <col min="3" max="3" width="43.28515625" bestFit="1" customWidth="1"/>
    <col min="4" max="4" width="7.5703125" customWidth="1"/>
    <col min="5" max="5" width="8.85546875" bestFit="1" customWidth="1"/>
    <col min="6" max="6" width="7.5703125" customWidth="1"/>
    <col min="7" max="7" width="8.85546875" bestFit="1" customWidth="1"/>
    <col min="8" max="8" width="7.5703125" customWidth="1"/>
    <col min="9" max="9" width="8.85546875" bestFit="1" customWidth="1"/>
    <col min="10" max="10" width="7.5703125" customWidth="1"/>
    <col min="11" max="11" width="8.85546875" bestFit="1" customWidth="1"/>
    <col min="12" max="12" width="7.5703125" customWidth="1"/>
    <col min="13" max="13" width="8.85546875" bestFit="1" customWidth="1"/>
    <col min="14" max="14" width="7.5703125" customWidth="1"/>
    <col min="15" max="15" width="8.85546875" bestFit="1" customWidth="1"/>
    <col min="16" max="16" width="7.5703125" customWidth="1"/>
    <col min="17" max="17" width="8.85546875" bestFit="1" customWidth="1"/>
    <col min="18" max="18" width="7.5703125" customWidth="1"/>
    <col min="19" max="19" width="8.85546875" bestFit="1" customWidth="1"/>
    <col min="20" max="20" width="7.5703125" customWidth="1"/>
    <col min="21" max="21" width="8.85546875" bestFit="1" customWidth="1"/>
    <col min="22" max="22" width="7.5703125" customWidth="1"/>
    <col min="23" max="23" width="8.85546875" bestFit="1" customWidth="1"/>
    <col min="24" max="26" width="7.5703125" customWidth="1"/>
  </cols>
  <sheetData>
    <row r="1" spans="1:25" ht="18.75" x14ac:dyDescent="0.2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36"/>
      <c r="Y1" s="36"/>
    </row>
    <row r="2" spans="1:25" ht="15.75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37"/>
      <c r="Y2" s="37"/>
    </row>
    <row r="3" spans="1:25" ht="15" customHeight="1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30"/>
      <c r="W3" s="30"/>
      <c r="X3" s="30"/>
      <c r="Y3" s="30"/>
    </row>
    <row r="4" spans="1:25" ht="21" customHeight="1" x14ac:dyDescent="0.25">
      <c r="A4" s="217" t="s">
        <v>450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38"/>
      <c r="Y4" s="38"/>
    </row>
    <row r="5" spans="1:25" ht="2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ht="66.75" customHeight="1" x14ac:dyDescent="0.25">
      <c r="A6" s="12" t="s">
        <v>71</v>
      </c>
      <c r="B6" s="12" t="s">
        <v>72</v>
      </c>
      <c r="C6" s="12" t="s">
        <v>73</v>
      </c>
      <c r="D6" s="201" t="s">
        <v>451</v>
      </c>
      <c r="E6" s="202"/>
      <c r="F6" s="201" t="s">
        <v>452</v>
      </c>
      <c r="G6" s="202"/>
      <c r="H6" s="201" t="s">
        <v>453</v>
      </c>
      <c r="I6" s="202"/>
      <c r="J6" s="201" t="s">
        <v>454</v>
      </c>
      <c r="K6" s="202"/>
      <c r="L6" s="201" t="s">
        <v>455</v>
      </c>
      <c r="M6" s="202"/>
      <c r="N6" s="201" t="s">
        <v>456</v>
      </c>
      <c r="O6" s="202"/>
      <c r="P6" s="201" t="s">
        <v>457</v>
      </c>
      <c r="Q6" s="202"/>
      <c r="R6" s="201" t="s">
        <v>458</v>
      </c>
      <c r="S6" s="202"/>
      <c r="T6" s="201" t="s">
        <v>459</v>
      </c>
      <c r="U6" s="202"/>
      <c r="V6" s="201" t="s">
        <v>460</v>
      </c>
      <c r="W6" s="202"/>
    </row>
    <row r="7" spans="1:25" ht="15.75" x14ac:dyDescent="0.25">
      <c r="A7" s="81">
        <v>1</v>
      </c>
      <c r="B7" s="32" t="s">
        <v>371</v>
      </c>
      <c r="C7" s="32" t="s">
        <v>461</v>
      </c>
      <c r="D7" s="31">
        <v>0.64</v>
      </c>
      <c r="E7" s="81" t="str">
        <f t="shared" ref="E7:E44" si="0">IF(D7&gt;=55%,"Y","N")</f>
        <v>Y</v>
      </c>
      <c r="F7" s="31">
        <v>0.7</v>
      </c>
      <c r="G7" s="81" t="str">
        <f t="shared" ref="G7:G44" si="1">IF(F7&gt;=55%,"Y","N")</f>
        <v>Y</v>
      </c>
      <c r="H7" s="31">
        <v>0.7</v>
      </c>
      <c r="I7" s="81" t="str">
        <f>IF(H7&gt;=55%,"Y","N")</f>
        <v>Y</v>
      </c>
      <c r="J7" s="31">
        <v>0.65</v>
      </c>
      <c r="K7" s="81" t="str">
        <f t="shared" ref="K7:K44" si="2">IF(J7&gt;=55%,"Y","N")</f>
        <v>Y</v>
      </c>
      <c r="L7" s="31">
        <v>0.78</v>
      </c>
      <c r="M7" s="81" t="str">
        <f>IF(L7&gt;=55%,"Y","N")</f>
        <v>Y</v>
      </c>
      <c r="N7" s="31">
        <v>0.8</v>
      </c>
      <c r="O7" s="81" t="str">
        <f t="shared" ref="O7:O44" si="3">IF(N7&gt;=55%,"Y","N")</f>
        <v>Y</v>
      </c>
      <c r="P7" s="31">
        <v>0.82</v>
      </c>
      <c r="Q7" s="81" t="str">
        <f t="shared" ref="Q7:Q44" si="4">IF(P7&gt;=55%,"Y","N")</f>
        <v>Y</v>
      </c>
      <c r="R7" s="31">
        <v>0.79</v>
      </c>
      <c r="S7" s="81" t="str">
        <f t="shared" ref="S7:S44" si="5">IF(R7&gt;=55%,"Y","N")</f>
        <v>Y</v>
      </c>
      <c r="T7" s="31">
        <v>0.74</v>
      </c>
      <c r="U7" s="81" t="str">
        <f t="shared" ref="U7:U44" si="6">IF(T7&gt;=55%,"Y","N")</f>
        <v>Y</v>
      </c>
      <c r="V7" s="31">
        <v>0.79</v>
      </c>
      <c r="W7" s="81" t="str">
        <f t="shared" ref="W7:W44" si="7">IF(V7&gt;=55%,"Y","N")</f>
        <v>Y</v>
      </c>
    </row>
    <row r="8" spans="1:25" ht="15.75" x14ac:dyDescent="0.25">
      <c r="A8" s="81">
        <v>2</v>
      </c>
      <c r="B8" s="32" t="s">
        <v>373</v>
      </c>
      <c r="C8" s="32" t="s">
        <v>462</v>
      </c>
      <c r="D8" s="31">
        <v>0.57999999999999996</v>
      </c>
      <c r="E8" s="81" t="str">
        <f t="shared" si="0"/>
        <v>Y</v>
      </c>
      <c r="F8" s="31">
        <v>0.59</v>
      </c>
      <c r="G8" s="81" t="str">
        <f t="shared" si="1"/>
        <v>Y</v>
      </c>
      <c r="H8" s="31">
        <v>0.72</v>
      </c>
      <c r="I8" s="81" t="str">
        <f t="shared" ref="I8:I44" si="8">IF(H8&gt;=55%,"Y","N")</f>
        <v>Y</v>
      </c>
      <c r="J8" s="31">
        <v>0.61</v>
      </c>
      <c r="K8" s="81" t="str">
        <f t="shared" si="2"/>
        <v>Y</v>
      </c>
      <c r="L8" s="31">
        <v>0.69</v>
      </c>
      <c r="M8" s="81" t="str">
        <f t="shared" ref="M8:M44" si="9">IF(L8&gt;=55%,"Y","N")</f>
        <v>Y</v>
      </c>
      <c r="N8" s="31">
        <v>0.67</v>
      </c>
      <c r="O8" s="81" t="str">
        <f t="shared" si="3"/>
        <v>Y</v>
      </c>
      <c r="P8" s="31">
        <v>0.78</v>
      </c>
      <c r="Q8" s="81" t="str">
        <f t="shared" si="4"/>
        <v>Y</v>
      </c>
      <c r="R8" s="31">
        <v>0.56000000000000005</v>
      </c>
      <c r="S8" s="81" t="str">
        <f t="shared" si="5"/>
        <v>Y</v>
      </c>
      <c r="T8" s="31">
        <v>0.63</v>
      </c>
      <c r="U8" s="81" t="str">
        <f t="shared" si="6"/>
        <v>Y</v>
      </c>
      <c r="V8" s="31">
        <v>0.72</v>
      </c>
      <c r="W8" s="81" t="str">
        <f t="shared" si="7"/>
        <v>Y</v>
      </c>
    </row>
    <row r="9" spans="1:25" ht="15.75" x14ac:dyDescent="0.25">
      <c r="A9" s="81">
        <v>3</v>
      </c>
      <c r="B9" s="32" t="s">
        <v>375</v>
      </c>
      <c r="C9" s="32" t="s">
        <v>463</v>
      </c>
      <c r="D9" s="31">
        <v>0.51500000000000001</v>
      </c>
      <c r="E9" s="81" t="str">
        <f t="shared" si="0"/>
        <v>N</v>
      </c>
      <c r="F9" s="31">
        <v>0.53</v>
      </c>
      <c r="G9" s="81" t="str">
        <f t="shared" si="1"/>
        <v>N</v>
      </c>
      <c r="H9" s="31">
        <v>0.7</v>
      </c>
      <c r="I9" s="81" t="str">
        <f t="shared" si="8"/>
        <v>Y</v>
      </c>
      <c r="J9" s="31">
        <v>0.67</v>
      </c>
      <c r="K9" s="81" t="str">
        <f t="shared" si="2"/>
        <v>Y</v>
      </c>
      <c r="L9" s="31">
        <v>0.57999999999999996</v>
      </c>
      <c r="M9" s="81" t="str">
        <f t="shared" si="9"/>
        <v>Y</v>
      </c>
      <c r="N9" s="31">
        <v>0.7</v>
      </c>
      <c r="O9" s="81" t="str">
        <f t="shared" si="3"/>
        <v>Y</v>
      </c>
      <c r="P9" s="31">
        <v>0.7</v>
      </c>
      <c r="Q9" s="81" t="str">
        <f t="shared" si="4"/>
        <v>Y</v>
      </c>
      <c r="R9" s="31">
        <v>0.56000000000000005</v>
      </c>
      <c r="S9" s="81" t="str">
        <f t="shared" si="5"/>
        <v>Y</v>
      </c>
      <c r="T9" s="31">
        <v>0.65</v>
      </c>
      <c r="U9" s="81" t="str">
        <f t="shared" si="6"/>
        <v>Y</v>
      </c>
      <c r="V9" s="31">
        <v>0.57999999999999996</v>
      </c>
      <c r="W9" s="81" t="str">
        <f t="shared" si="7"/>
        <v>Y</v>
      </c>
    </row>
    <row r="10" spans="1:25" ht="15.75" x14ac:dyDescent="0.25">
      <c r="A10" s="81">
        <v>4</v>
      </c>
      <c r="B10" s="32" t="s">
        <v>377</v>
      </c>
      <c r="C10" s="32" t="s">
        <v>464</v>
      </c>
      <c r="D10" s="31">
        <v>0.69499999999999995</v>
      </c>
      <c r="E10" s="81" t="str">
        <f t="shared" si="0"/>
        <v>Y</v>
      </c>
      <c r="F10" s="31">
        <v>0.69</v>
      </c>
      <c r="G10" s="81" t="str">
        <f t="shared" si="1"/>
        <v>Y</v>
      </c>
      <c r="H10" s="31">
        <v>0.76</v>
      </c>
      <c r="I10" s="81" t="str">
        <f t="shared" si="8"/>
        <v>Y</v>
      </c>
      <c r="J10" s="31">
        <v>0.69</v>
      </c>
      <c r="K10" s="81" t="str">
        <f t="shared" si="2"/>
        <v>Y</v>
      </c>
      <c r="L10" s="31">
        <v>0.63</v>
      </c>
      <c r="M10" s="81" t="str">
        <f t="shared" si="9"/>
        <v>Y</v>
      </c>
      <c r="N10" s="31">
        <v>0.64</v>
      </c>
      <c r="O10" s="81" t="str">
        <f t="shared" si="3"/>
        <v>Y</v>
      </c>
      <c r="P10" s="31">
        <v>0.84</v>
      </c>
      <c r="Q10" s="81" t="str">
        <f t="shared" si="4"/>
        <v>Y</v>
      </c>
      <c r="R10" s="31">
        <v>0.68</v>
      </c>
      <c r="S10" s="81" t="str">
        <f t="shared" si="5"/>
        <v>Y</v>
      </c>
      <c r="T10" s="31">
        <v>0.7</v>
      </c>
      <c r="U10" s="81" t="str">
        <f t="shared" si="6"/>
        <v>Y</v>
      </c>
      <c r="V10" s="31">
        <v>0.83</v>
      </c>
      <c r="W10" s="81" t="str">
        <f t="shared" si="7"/>
        <v>Y</v>
      </c>
    </row>
    <row r="11" spans="1:25" ht="15.75" x14ac:dyDescent="0.25">
      <c r="A11" s="81">
        <v>5</v>
      </c>
      <c r="B11" s="32" t="s">
        <v>379</v>
      </c>
      <c r="C11" s="32" t="s">
        <v>465</v>
      </c>
      <c r="D11" s="31">
        <v>0.51500000000000001</v>
      </c>
      <c r="E11" s="81" t="str">
        <f t="shared" si="0"/>
        <v>N</v>
      </c>
      <c r="F11" s="31">
        <v>0.57999999999999996</v>
      </c>
      <c r="G11" s="81" t="str">
        <f t="shared" si="1"/>
        <v>Y</v>
      </c>
      <c r="H11" s="31">
        <v>0.73</v>
      </c>
      <c r="I11" s="81" t="str">
        <f t="shared" si="8"/>
        <v>Y</v>
      </c>
      <c r="J11" s="31">
        <v>0.62</v>
      </c>
      <c r="K11" s="81" t="str">
        <f t="shared" si="2"/>
        <v>Y</v>
      </c>
      <c r="L11" s="31">
        <v>0.69</v>
      </c>
      <c r="M11" s="81" t="str">
        <f t="shared" si="9"/>
        <v>Y</v>
      </c>
      <c r="N11" s="31">
        <v>0.61</v>
      </c>
      <c r="O11" s="81" t="str">
        <f t="shared" si="3"/>
        <v>Y</v>
      </c>
      <c r="P11" s="31">
        <v>0.6</v>
      </c>
      <c r="Q11" s="81" t="str">
        <f t="shared" si="4"/>
        <v>Y</v>
      </c>
      <c r="R11" s="31">
        <v>0.51</v>
      </c>
      <c r="S11" s="81" t="str">
        <f t="shared" si="5"/>
        <v>N</v>
      </c>
      <c r="T11" s="31">
        <v>0.65</v>
      </c>
      <c r="U11" s="81" t="str">
        <f t="shared" si="6"/>
        <v>Y</v>
      </c>
      <c r="V11" s="31">
        <v>0.63</v>
      </c>
      <c r="W11" s="81" t="str">
        <f t="shared" si="7"/>
        <v>Y</v>
      </c>
    </row>
    <row r="12" spans="1:25" ht="15.75" x14ac:dyDescent="0.25">
      <c r="A12" s="81">
        <v>6</v>
      </c>
      <c r="B12" s="32" t="s">
        <v>381</v>
      </c>
      <c r="C12" s="32" t="s">
        <v>466</v>
      </c>
      <c r="D12" s="31">
        <v>0.64</v>
      </c>
      <c r="E12" s="81" t="str">
        <f t="shared" si="0"/>
        <v>Y</v>
      </c>
      <c r="F12" s="31">
        <v>0.65</v>
      </c>
      <c r="G12" s="81" t="str">
        <f t="shared" si="1"/>
        <v>Y</v>
      </c>
      <c r="H12" s="31">
        <v>0.71</v>
      </c>
      <c r="I12" s="81" t="str">
        <f t="shared" si="8"/>
        <v>Y</v>
      </c>
      <c r="J12" s="31">
        <v>0.64</v>
      </c>
      <c r="K12" s="81" t="str">
        <f t="shared" si="2"/>
        <v>Y</v>
      </c>
      <c r="L12" s="31">
        <v>0.65</v>
      </c>
      <c r="M12" s="81" t="str">
        <f t="shared" si="9"/>
        <v>Y</v>
      </c>
      <c r="N12" s="31">
        <v>0.68</v>
      </c>
      <c r="O12" s="81" t="str">
        <f t="shared" si="3"/>
        <v>Y</v>
      </c>
      <c r="P12" s="31">
        <v>0.76</v>
      </c>
      <c r="Q12" s="81" t="str">
        <f t="shared" si="4"/>
        <v>Y</v>
      </c>
      <c r="R12" s="31">
        <v>0.6</v>
      </c>
      <c r="S12" s="81" t="str">
        <f t="shared" si="5"/>
        <v>Y</v>
      </c>
      <c r="T12" s="31">
        <v>0.76</v>
      </c>
      <c r="U12" s="81" t="str">
        <f t="shared" si="6"/>
        <v>Y</v>
      </c>
      <c r="V12" s="31">
        <v>0.73</v>
      </c>
      <c r="W12" s="81" t="str">
        <f t="shared" si="7"/>
        <v>Y</v>
      </c>
    </row>
    <row r="13" spans="1:25" ht="15.75" x14ac:dyDescent="0.25">
      <c r="A13" s="81">
        <v>7</v>
      </c>
      <c r="B13" s="32" t="s">
        <v>383</v>
      </c>
      <c r="C13" s="32" t="s">
        <v>467</v>
      </c>
      <c r="D13" s="31">
        <v>0.53</v>
      </c>
      <c r="E13" s="81" t="str">
        <f t="shared" si="0"/>
        <v>N</v>
      </c>
      <c r="F13" s="31">
        <v>0.5</v>
      </c>
      <c r="G13" s="81" t="str">
        <f t="shared" si="1"/>
        <v>N</v>
      </c>
      <c r="H13" s="31">
        <v>0.64</v>
      </c>
      <c r="I13" s="81" t="str">
        <f t="shared" si="8"/>
        <v>Y</v>
      </c>
      <c r="J13" s="31">
        <v>0.49</v>
      </c>
      <c r="K13" s="81" t="str">
        <f t="shared" si="2"/>
        <v>N</v>
      </c>
      <c r="L13" s="31">
        <v>0.62</v>
      </c>
      <c r="M13" s="81" t="str">
        <f t="shared" si="9"/>
        <v>Y</v>
      </c>
      <c r="N13" s="31">
        <v>0.54</v>
      </c>
      <c r="O13" s="81" t="str">
        <f t="shared" si="3"/>
        <v>N</v>
      </c>
      <c r="P13" s="31">
        <v>0.76</v>
      </c>
      <c r="Q13" s="81" t="str">
        <f t="shared" si="4"/>
        <v>Y</v>
      </c>
      <c r="R13" s="31">
        <v>0.57999999999999996</v>
      </c>
      <c r="S13" s="81" t="str">
        <f t="shared" si="5"/>
        <v>Y</v>
      </c>
      <c r="T13" s="31">
        <v>0.69</v>
      </c>
      <c r="U13" s="81" t="str">
        <f t="shared" si="6"/>
        <v>Y</v>
      </c>
      <c r="V13" s="31">
        <v>0.72</v>
      </c>
      <c r="W13" s="81" t="str">
        <f t="shared" si="7"/>
        <v>Y</v>
      </c>
    </row>
    <row r="14" spans="1:25" ht="15.75" x14ac:dyDescent="0.25">
      <c r="A14" s="81">
        <v>8</v>
      </c>
      <c r="B14" s="32" t="s">
        <v>385</v>
      </c>
      <c r="C14" s="32" t="s">
        <v>468</v>
      </c>
      <c r="D14" s="31">
        <v>0.59499999999999997</v>
      </c>
      <c r="E14" s="81" t="str">
        <f t="shared" si="0"/>
        <v>Y</v>
      </c>
      <c r="F14" s="31">
        <v>0.62</v>
      </c>
      <c r="G14" s="81" t="str">
        <f t="shared" si="1"/>
        <v>Y</v>
      </c>
      <c r="H14" s="31">
        <v>0.76</v>
      </c>
      <c r="I14" s="81" t="str">
        <f t="shared" si="8"/>
        <v>Y</v>
      </c>
      <c r="J14" s="31">
        <v>0.73</v>
      </c>
      <c r="K14" s="81" t="str">
        <f t="shared" si="2"/>
        <v>Y</v>
      </c>
      <c r="L14" s="31">
        <v>0.71</v>
      </c>
      <c r="M14" s="81" t="str">
        <f t="shared" si="9"/>
        <v>Y</v>
      </c>
      <c r="N14" s="31">
        <v>0.68</v>
      </c>
      <c r="O14" s="81" t="str">
        <f t="shared" si="3"/>
        <v>Y</v>
      </c>
      <c r="P14" s="31">
        <v>0.84</v>
      </c>
      <c r="Q14" s="81" t="str">
        <f t="shared" si="4"/>
        <v>Y</v>
      </c>
      <c r="R14" s="31">
        <v>0.75</v>
      </c>
      <c r="S14" s="81" t="str">
        <f t="shared" si="5"/>
        <v>Y</v>
      </c>
      <c r="T14" s="31">
        <v>0.73</v>
      </c>
      <c r="U14" s="81" t="str">
        <f t="shared" si="6"/>
        <v>Y</v>
      </c>
      <c r="V14" s="31">
        <v>0.79</v>
      </c>
      <c r="W14" s="81" t="str">
        <f t="shared" si="7"/>
        <v>Y</v>
      </c>
    </row>
    <row r="15" spans="1:25" ht="15.75" x14ac:dyDescent="0.25">
      <c r="A15" s="81">
        <v>9</v>
      </c>
      <c r="B15" s="32" t="s">
        <v>387</v>
      </c>
      <c r="C15" s="32" t="s">
        <v>469</v>
      </c>
      <c r="D15" s="31">
        <v>0.54500000000000004</v>
      </c>
      <c r="E15" s="81" t="str">
        <f t="shared" si="0"/>
        <v>N</v>
      </c>
      <c r="F15" s="31">
        <v>0.5</v>
      </c>
      <c r="G15" s="81" t="str">
        <f t="shared" si="1"/>
        <v>N</v>
      </c>
      <c r="H15" s="31">
        <v>0.5</v>
      </c>
      <c r="I15" s="81" t="str">
        <f t="shared" si="8"/>
        <v>N</v>
      </c>
      <c r="J15" s="31">
        <v>0.49</v>
      </c>
      <c r="K15" s="81" t="str">
        <f t="shared" si="2"/>
        <v>N</v>
      </c>
      <c r="L15" s="31">
        <v>0.63</v>
      </c>
      <c r="M15" s="81" t="str">
        <f t="shared" si="9"/>
        <v>Y</v>
      </c>
      <c r="N15" s="31">
        <v>0.56000000000000005</v>
      </c>
      <c r="O15" s="81" t="str">
        <f t="shared" si="3"/>
        <v>Y</v>
      </c>
      <c r="P15" s="31">
        <v>0.5</v>
      </c>
      <c r="Q15" s="81" t="str">
        <f t="shared" si="4"/>
        <v>N</v>
      </c>
      <c r="R15" s="31">
        <v>0.5</v>
      </c>
      <c r="S15" s="81" t="str">
        <f t="shared" si="5"/>
        <v>N</v>
      </c>
      <c r="T15" s="31">
        <v>0.55000000000000004</v>
      </c>
      <c r="U15" s="81" t="str">
        <f t="shared" si="6"/>
        <v>Y</v>
      </c>
      <c r="V15" s="31">
        <v>0.56000000000000005</v>
      </c>
      <c r="W15" s="81" t="str">
        <f t="shared" si="7"/>
        <v>Y</v>
      </c>
    </row>
    <row r="16" spans="1:25" ht="15.75" x14ac:dyDescent="0.25">
      <c r="A16" s="81">
        <v>10</v>
      </c>
      <c r="B16" s="32" t="s">
        <v>389</v>
      </c>
      <c r="C16" s="32" t="s">
        <v>470</v>
      </c>
      <c r="D16" s="31">
        <v>0.57999999999999996</v>
      </c>
      <c r="E16" s="81" t="str">
        <f t="shared" si="0"/>
        <v>Y</v>
      </c>
      <c r="F16" s="31">
        <v>0.67</v>
      </c>
      <c r="G16" s="81" t="str">
        <f t="shared" si="1"/>
        <v>Y</v>
      </c>
      <c r="H16" s="31">
        <v>0.73</v>
      </c>
      <c r="I16" s="81" t="str">
        <f t="shared" si="8"/>
        <v>Y</v>
      </c>
      <c r="J16" s="31">
        <v>0.65</v>
      </c>
      <c r="K16" s="81" t="str">
        <f t="shared" si="2"/>
        <v>Y</v>
      </c>
      <c r="L16" s="31">
        <v>0.72</v>
      </c>
      <c r="M16" s="81" t="str">
        <f t="shared" si="9"/>
        <v>Y</v>
      </c>
      <c r="N16" s="31">
        <v>0.78</v>
      </c>
      <c r="O16" s="81" t="str">
        <f t="shared" si="3"/>
        <v>Y</v>
      </c>
      <c r="P16" s="31">
        <v>0.82</v>
      </c>
      <c r="Q16" s="81" t="str">
        <f t="shared" si="4"/>
        <v>Y</v>
      </c>
      <c r="R16" s="31">
        <v>0.61</v>
      </c>
      <c r="S16" s="81" t="str">
        <f t="shared" si="5"/>
        <v>Y</v>
      </c>
      <c r="T16" s="31">
        <v>0.65</v>
      </c>
      <c r="U16" s="81" t="str">
        <f t="shared" si="6"/>
        <v>Y</v>
      </c>
      <c r="V16" s="31">
        <v>0.7</v>
      </c>
      <c r="W16" s="81" t="str">
        <f t="shared" si="7"/>
        <v>Y</v>
      </c>
    </row>
    <row r="17" spans="1:23" ht="15.75" customHeight="1" x14ac:dyDescent="0.25">
      <c r="A17" s="81">
        <v>11</v>
      </c>
      <c r="B17" s="32" t="s">
        <v>391</v>
      </c>
      <c r="C17" s="32" t="s">
        <v>471</v>
      </c>
      <c r="D17" s="31">
        <v>0.57499999999999996</v>
      </c>
      <c r="E17" s="81" t="str">
        <f t="shared" si="0"/>
        <v>Y</v>
      </c>
      <c r="F17" s="31">
        <v>0.6</v>
      </c>
      <c r="G17" s="81" t="str">
        <f t="shared" si="1"/>
        <v>Y</v>
      </c>
      <c r="H17" s="31">
        <v>0.69</v>
      </c>
      <c r="I17" s="81" t="str">
        <f t="shared" si="8"/>
        <v>Y</v>
      </c>
      <c r="J17" s="31">
        <v>0.61</v>
      </c>
      <c r="K17" s="81" t="str">
        <f t="shared" si="2"/>
        <v>Y</v>
      </c>
      <c r="L17" s="31">
        <v>0.73</v>
      </c>
      <c r="M17" s="81" t="str">
        <f t="shared" si="9"/>
        <v>Y</v>
      </c>
      <c r="N17" s="31">
        <v>0.65</v>
      </c>
      <c r="O17" s="81" t="str">
        <f t="shared" si="3"/>
        <v>Y</v>
      </c>
      <c r="P17" s="31">
        <v>0.8</v>
      </c>
      <c r="Q17" s="81" t="str">
        <f t="shared" si="4"/>
        <v>Y</v>
      </c>
      <c r="R17" s="31">
        <v>0.51</v>
      </c>
      <c r="S17" s="81" t="str">
        <f t="shared" si="5"/>
        <v>N</v>
      </c>
      <c r="T17" s="31">
        <v>0.66</v>
      </c>
      <c r="U17" s="81" t="str">
        <f t="shared" si="6"/>
        <v>Y</v>
      </c>
      <c r="V17" s="31">
        <v>0.72</v>
      </c>
      <c r="W17" s="81" t="str">
        <f t="shared" si="7"/>
        <v>Y</v>
      </c>
    </row>
    <row r="18" spans="1:23" ht="15.75" customHeight="1" x14ac:dyDescent="0.25">
      <c r="A18" s="81">
        <v>12</v>
      </c>
      <c r="B18" s="32" t="s">
        <v>436</v>
      </c>
      <c r="C18" s="32" t="s">
        <v>472</v>
      </c>
      <c r="D18" s="31">
        <v>0.6</v>
      </c>
      <c r="E18" s="81" t="str">
        <f t="shared" si="0"/>
        <v>Y</v>
      </c>
      <c r="F18" s="31">
        <v>0.55000000000000004</v>
      </c>
      <c r="G18" s="81" t="str">
        <f t="shared" si="1"/>
        <v>Y</v>
      </c>
      <c r="H18" s="31">
        <v>0.53</v>
      </c>
      <c r="I18" s="81" t="str">
        <f t="shared" si="8"/>
        <v>N</v>
      </c>
      <c r="J18" s="31">
        <v>0.47</v>
      </c>
      <c r="K18" s="81" t="str">
        <f t="shared" si="2"/>
        <v>N</v>
      </c>
      <c r="L18" s="31">
        <v>0.48</v>
      </c>
      <c r="M18" s="81" t="str">
        <f t="shared" si="9"/>
        <v>N</v>
      </c>
      <c r="N18" s="31">
        <v>0.62</v>
      </c>
      <c r="O18" s="81" t="str">
        <f t="shared" si="3"/>
        <v>Y</v>
      </c>
      <c r="P18" s="31">
        <v>0.6</v>
      </c>
      <c r="Q18" s="81" t="str">
        <f t="shared" si="4"/>
        <v>Y</v>
      </c>
      <c r="R18" s="31">
        <v>0.54</v>
      </c>
      <c r="S18" s="81" t="str">
        <f t="shared" si="5"/>
        <v>N</v>
      </c>
      <c r="T18" s="31">
        <v>0.67</v>
      </c>
      <c r="U18" s="81" t="str">
        <f t="shared" si="6"/>
        <v>Y</v>
      </c>
      <c r="V18" s="31">
        <v>0.5</v>
      </c>
      <c r="W18" s="81" t="str">
        <f t="shared" si="7"/>
        <v>N</v>
      </c>
    </row>
    <row r="19" spans="1:23" ht="15.75" customHeight="1" x14ac:dyDescent="0.25">
      <c r="A19" s="81">
        <v>13</v>
      </c>
      <c r="B19" s="32" t="s">
        <v>393</v>
      </c>
      <c r="C19" s="32" t="s">
        <v>473</v>
      </c>
      <c r="D19" s="31">
        <v>0.6</v>
      </c>
      <c r="E19" s="81" t="str">
        <f t="shared" si="0"/>
        <v>Y</v>
      </c>
      <c r="F19" s="31">
        <v>0.67</v>
      </c>
      <c r="G19" s="81" t="str">
        <f t="shared" si="1"/>
        <v>Y</v>
      </c>
      <c r="H19" s="31">
        <v>0.71</v>
      </c>
      <c r="I19" s="81" t="str">
        <f t="shared" si="8"/>
        <v>Y</v>
      </c>
      <c r="J19" s="31">
        <v>0.76</v>
      </c>
      <c r="K19" s="81" t="str">
        <f t="shared" si="2"/>
        <v>Y</v>
      </c>
      <c r="L19" s="31">
        <v>0.62</v>
      </c>
      <c r="M19" s="81" t="str">
        <f t="shared" si="9"/>
        <v>Y</v>
      </c>
      <c r="N19" s="31">
        <v>0.75</v>
      </c>
      <c r="O19" s="81" t="str">
        <f t="shared" si="3"/>
        <v>Y</v>
      </c>
      <c r="P19" s="31">
        <v>0.86</v>
      </c>
      <c r="Q19" s="81" t="str">
        <f t="shared" si="4"/>
        <v>Y</v>
      </c>
      <c r="R19" s="31">
        <v>0.64</v>
      </c>
      <c r="S19" s="81" t="str">
        <f t="shared" si="5"/>
        <v>Y</v>
      </c>
      <c r="T19" s="31">
        <v>0.74</v>
      </c>
      <c r="U19" s="81" t="str">
        <f t="shared" si="6"/>
        <v>Y</v>
      </c>
      <c r="V19" s="31">
        <v>0.77</v>
      </c>
      <c r="W19" s="81" t="str">
        <f t="shared" si="7"/>
        <v>Y</v>
      </c>
    </row>
    <row r="20" spans="1:23" ht="15.75" customHeight="1" x14ac:dyDescent="0.25">
      <c r="A20" s="81">
        <v>14</v>
      </c>
      <c r="B20" s="32" t="s">
        <v>438</v>
      </c>
      <c r="C20" s="32" t="s">
        <v>474</v>
      </c>
      <c r="D20" s="31">
        <v>0.51</v>
      </c>
      <c r="E20" s="81" t="str">
        <f t="shared" si="0"/>
        <v>N</v>
      </c>
      <c r="F20" s="31">
        <v>0.5</v>
      </c>
      <c r="G20" s="81" t="str">
        <f t="shared" si="1"/>
        <v>N</v>
      </c>
      <c r="H20" s="31">
        <v>0.45</v>
      </c>
      <c r="I20" s="81" t="str">
        <f t="shared" si="8"/>
        <v>N</v>
      </c>
      <c r="J20" s="31">
        <v>0.64</v>
      </c>
      <c r="K20" s="81" t="str">
        <f t="shared" si="2"/>
        <v>Y</v>
      </c>
      <c r="L20" s="31">
        <v>0.61</v>
      </c>
      <c r="M20" s="81" t="str">
        <f t="shared" si="9"/>
        <v>Y</v>
      </c>
      <c r="N20" s="31">
        <v>0.53</v>
      </c>
      <c r="O20" s="81" t="str">
        <f t="shared" si="3"/>
        <v>N</v>
      </c>
      <c r="P20" s="31">
        <v>0.57999999999999996</v>
      </c>
      <c r="Q20" s="81" t="str">
        <f t="shared" si="4"/>
        <v>Y</v>
      </c>
      <c r="R20" s="31">
        <v>0.54</v>
      </c>
      <c r="S20" s="81" t="str">
        <f t="shared" si="5"/>
        <v>N</v>
      </c>
      <c r="T20" s="31">
        <v>0.62</v>
      </c>
      <c r="U20" s="81" t="str">
        <f t="shared" si="6"/>
        <v>Y</v>
      </c>
      <c r="V20" s="31">
        <v>0.62</v>
      </c>
      <c r="W20" s="81" t="str">
        <f t="shared" si="7"/>
        <v>Y</v>
      </c>
    </row>
    <row r="21" spans="1:23" ht="15.75" customHeight="1" x14ac:dyDescent="0.25">
      <c r="A21" s="81">
        <v>15</v>
      </c>
      <c r="B21" s="32" t="s">
        <v>397</v>
      </c>
      <c r="C21" s="32" t="s">
        <v>475</v>
      </c>
      <c r="D21" s="31">
        <v>0.72</v>
      </c>
      <c r="E21" s="81" t="str">
        <f t="shared" si="0"/>
        <v>Y</v>
      </c>
      <c r="F21" s="31">
        <v>0.73</v>
      </c>
      <c r="G21" s="81" t="str">
        <f t="shared" si="1"/>
        <v>Y</v>
      </c>
      <c r="H21" s="31">
        <v>0.63</v>
      </c>
      <c r="I21" s="81" t="str">
        <f t="shared" si="8"/>
        <v>Y</v>
      </c>
      <c r="J21" s="31">
        <v>0.76</v>
      </c>
      <c r="K21" s="81" t="str">
        <f t="shared" si="2"/>
        <v>Y</v>
      </c>
      <c r="L21" s="31">
        <v>0.72</v>
      </c>
      <c r="M21" s="81" t="str">
        <f t="shared" si="9"/>
        <v>Y</v>
      </c>
      <c r="N21" s="31">
        <v>0.76</v>
      </c>
      <c r="O21" s="81" t="str">
        <f t="shared" si="3"/>
        <v>Y</v>
      </c>
      <c r="P21" s="31">
        <v>0.84</v>
      </c>
      <c r="Q21" s="81" t="str">
        <f t="shared" si="4"/>
        <v>Y</v>
      </c>
      <c r="R21" s="31">
        <v>0.59</v>
      </c>
      <c r="S21" s="81" t="str">
        <f t="shared" si="5"/>
        <v>Y</v>
      </c>
      <c r="T21" s="31">
        <v>0.76</v>
      </c>
      <c r="U21" s="81" t="str">
        <f t="shared" si="6"/>
        <v>Y</v>
      </c>
      <c r="V21" s="31">
        <v>0.81</v>
      </c>
      <c r="W21" s="81" t="str">
        <f t="shared" si="7"/>
        <v>Y</v>
      </c>
    </row>
    <row r="22" spans="1:23" ht="15.75" customHeight="1" x14ac:dyDescent="0.25">
      <c r="A22" s="81">
        <v>16</v>
      </c>
      <c r="B22" s="32" t="s">
        <v>399</v>
      </c>
      <c r="C22" s="32" t="s">
        <v>476</v>
      </c>
      <c r="D22" s="31">
        <v>0.61499999999999999</v>
      </c>
      <c r="E22" s="81" t="str">
        <f t="shared" si="0"/>
        <v>Y</v>
      </c>
      <c r="F22" s="31">
        <v>0.63</v>
      </c>
      <c r="G22" s="81" t="str">
        <f t="shared" si="1"/>
        <v>Y</v>
      </c>
      <c r="H22" s="31">
        <v>0.63</v>
      </c>
      <c r="I22" s="81" t="str">
        <f t="shared" si="8"/>
        <v>Y</v>
      </c>
      <c r="J22" s="31">
        <v>0.59</v>
      </c>
      <c r="K22" s="81" t="str">
        <f t="shared" si="2"/>
        <v>Y</v>
      </c>
      <c r="L22" s="31">
        <v>0.65</v>
      </c>
      <c r="M22" s="81" t="str">
        <f t="shared" si="9"/>
        <v>Y</v>
      </c>
      <c r="N22" s="31">
        <v>0.77</v>
      </c>
      <c r="O22" s="81" t="str">
        <f t="shared" si="3"/>
        <v>Y</v>
      </c>
      <c r="P22" s="31">
        <v>0.88</v>
      </c>
      <c r="Q22" s="81" t="str">
        <f t="shared" si="4"/>
        <v>Y</v>
      </c>
      <c r="R22" s="31">
        <v>0.65</v>
      </c>
      <c r="S22" s="81" t="str">
        <f t="shared" si="5"/>
        <v>Y</v>
      </c>
      <c r="T22" s="31">
        <v>0.71</v>
      </c>
      <c r="U22" s="81" t="str">
        <f t="shared" si="6"/>
        <v>Y</v>
      </c>
      <c r="V22" s="31">
        <v>0.81</v>
      </c>
      <c r="W22" s="81" t="str">
        <f t="shared" si="7"/>
        <v>Y</v>
      </c>
    </row>
    <row r="23" spans="1:23" ht="15.75" customHeight="1" x14ac:dyDescent="0.25">
      <c r="A23" s="81">
        <v>17</v>
      </c>
      <c r="B23" s="32" t="s">
        <v>401</v>
      </c>
      <c r="C23" s="32" t="s">
        <v>477</v>
      </c>
      <c r="D23" s="31">
        <v>0.64</v>
      </c>
      <c r="E23" s="81" t="str">
        <f t="shared" si="0"/>
        <v>Y</v>
      </c>
      <c r="F23" s="31">
        <v>0.67</v>
      </c>
      <c r="G23" s="81" t="str">
        <f t="shared" si="1"/>
        <v>Y</v>
      </c>
      <c r="H23" s="31">
        <v>0.61</v>
      </c>
      <c r="I23" s="81" t="str">
        <f t="shared" si="8"/>
        <v>Y</v>
      </c>
      <c r="J23" s="31">
        <v>0.6</v>
      </c>
      <c r="K23" s="81" t="str">
        <f t="shared" si="2"/>
        <v>Y</v>
      </c>
      <c r="L23" s="31">
        <v>0.74</v>
      </c>
      <c r="M23" s="81" t="str">
        <f t="shared" si="9"/>
        <v>Y</v>
      </c>
      <c r="N23" s="31">
        <v>0.7</v>
      </c>
      <c r="O23" s="81" t="str">
        <f t="shared" si="3"/>
        <v>Y</v>
      </c>
      <c r="P23" s="31">
        <v>0.82</v>
      </c>
      <c r="Q23" s="81" t="str">
        <f t="shared" si="4"/>
        <v>Y</v>
      </c>
      <c r="R23" s="31">
        <v>0.62</v>
      </c>
      <c r="S23" s="81" t="str">
        <f t="shared" si="5"/>
        <v>Y</v>
      </c>
      <c r="T23" s="31">
        <v>0.73</v>
      </c>
      <c r="U23" s="81" t="str">
        <f t="shared" si="6"/>
        <v>Y</v>
      </c>
      <c r="V23" s="31">
        <v>0.78</v>
      </c>
      <c r="W23" s="81" t="str">
        <f t="shared" si="7"/>
        <v>Y</v>
      </c>
    </row>
    <row r="24" spans="1:23" ht="15.75" customHeight="1" x14ac:dyDescent="0.25">
      <c r="A24" s="81">
        <v>18</v>
      </c>
      <c r="B24" s="32" t="s">
        <v>403</v>
      </c>
      <c r="C24" s="32" t="s">
        <v>478</v>
      </c>
      <c r="D24" s="31">
        <v>0.68500000000000005</v>
      </c>
      <c r="E24" s="81" t="str">
        <f t="shared" si="0"/>
        <v>Y</v>
      </c>
      <c r="F24" s="31">
        <v>0.53</v>
      </c>
      <c r="G24" s="81" t="str">
        <f t="shared" si="1"/>
        <v>N</v>
      </c>
      <c r="H24" s="31">
        <v>0.6</v>
      </c>
      <c r="I24" s="81" t="str">
        <f t="shared" si="8"/>
        <v>Y</v>
      </c>
      <c r="J24" s="31">
        <v>0.77</v>
      </c>
      <c r="K24" s="81" t="str">
        <f t="shared" si="2"/>
        <v>Y</v>
      </c>
      <c r="L24" s="31">
        <v>0.67</v>
      </c>
      <c r="M24" s="81" t="str">
        <f t="shared" si="9"/>
        <v>Y</v>
      </c>
      <c r="N24" s="31">
        <v>0.69</v>
      </c>
      <c r="O24" s="81" t="str">
        <f t="shared" si="3"/>
        <v>Y</v>
      </c>
      <c r="P24" s="31">
        <v>0.78</v>
      </c>
      <c r="Q24" s="81" t="str">
        <f t="shared" si="4"/>
        <v>Y</v>
      </c>
      <c r="R24" s="31">
        <v>0.56999999999999995</v>
      </c>
      <c r="S24" s="81" t="str">
        <f t="shared" si="5"/>
        <v>Y</v>
      </c>
      <c r="T24" s="31">
        <v>0.76</v>
      </c>
      <c r="U24" s="81" t="str">
        <f t="shared" si="6"/>
        <v>Y</v>
      </c>
      <c r="V24" s="31">
        <v>0.71</v>
      </c>
      <c r="W24" s="81" t="str">
        <f t="shared" si="7"/>
        <v>Y</v>
      </c>
    </row>
    <row r="25" spans="1:23" ht="15.75" customHeight="1" x14ac:dyDescent="0.25">
      <c r="A25" s="81">
        <v>19</v>
      </c>
      <c r="B25" s="32" t="s">
        <v>440</v>
      </c>
      <c r="C25" s="32" t="s">
        <v>479</v>
      </c>
      <c r="D25" s="31">
        <v>0.56999999999999995</v>
      </c>
      <c r="E25" s="81" t="str">
        <f t="shared" si="0"/>
        <v>Y</v>
      </c>
      <c r="F25" s="31">
        <v>0.53</v>
      </c>
      <c r="G25" s="81" t="str">
        <f t="shared" si="1"/>
        <v>N</v>
      </c>
      <c r="H25" s="31">
        <v>0.45</v>
      </c>
      <c r="I25" s="81" t="str">
        <f t="shared" si="8"/>
        <v>N</v>
      </c>
      <c r="J25" s="31">
        <v>0.74</v>
      </c>
      <c r="K25" s="81" t="str">
        <f t="shared" si="2"/>
        <v>Y</v>
      </c>
      <c r="L25" s="31">
        <v>0.7</v>
      </c>
      <c r="M25" s="81" t="str">
        <f t="shared" si="9"/>
        <v>Y</v>
      </c>
      <c r="N25" s="31">
        <v>0.72</v>
      </c>
      <c r="O25" s="81" t="str">
        <f t="shared" si="3"/>
        <v>Y</v>
      </c>
      <c r="P25" s="31">
        <v>0.68</v>
      </c>
      <c r="Q25" s="81" t="str">
        <f t="shared" si="4"/>
        <v>Y</v>
      </c>
      <c r="R25" s="31">
        <v>0.54</v>
      </c>
      <c r="S25" s="81" t="str">
        <f t="shared" si="5"/>
        <v>N</v>
      </c>
      <c r="T25" s="31">
        <v>0.74</v>
      </c>
      <c r="U25" s="81" t="str">
        <f t="shared" si="6"/>
        <v>Y</v>
      </c>
      <c r="V25" s="31">
        <v>0.7</v>
      </c>
      <c r="W25" s="81" t="str">
        <f t="shared" si="7"/>
        <v>Y</v>
      </c>
    </row>
    <row r="26" spans="1:23" ht="15.75" customHeight="1" x14ac:dyDescent="0.25">
      <c r="A26" s="81">
        <v>20</v>
      </c>
      <c r="B26" s="32" t="s">
        <v>405</v>
      </c>
      <c r="C26" s="32" t="s">
        <v>480</v>
      </c>
      <c r="D26" s="31">
        <v>0.67500000000000004</v>
      </c>
      <c r="E26" s="81" t="str">
        <f t="shared" si="0"/>
        <v>Y</v>
      </c>
      <c r="F26" s="31">
        <v>0.65</v>
      </c>
      <c r="G26" s="81" t="str">
        <f t="shared" si="1"/>
        <v>Y</v>
      </c>
      <c r="H26" s="31">
        <v>0.71</v>
      </c>
      <c r="I26" s="81" t="str">
        <f t="shared" si="8"/>
        <v>Y</v>
      </c>
      <c r="J26" s="31">
        <v>0.65</v>
      </c>
      <c r="K26" s="81" t="str">
        <f t="shared" si="2"/>
        <v>Y</v>
      </c>
      <c r="L26" s="31">
        <v>0.72</v>
      </c>
      <c r="M26" s="81" t="str">
        <f t="shared" si="9"/>
        <v>Y</v>
      </c>
      <c r="N26" s="31">
        <v>0.71</v>
      </c>
      <c r="O26" s="81" t="str">
        <f t="shared" si="3"/>
        <v>Y</v>
      </c>
      <c r="P26" s="31">
        <v>0.84</v>
      </c>
      <c r="Q26" s="81" t="str">
        <f t="shared" si="4"/>
        <v>Y</v>
      </c>
      <c r="R26" s="31">
        <v>0.7</v>
      </c>
      <c r="S26" s="81" t="str">
        <f t="shared" si="5"/>
        <v>Y</v>
      </c>
      <c r="T26" s="31">
        <v>0.65</v>
      </c>
      <c r="U26" s="81" t="str">
        <f t="shared" si="6"/>
        <v>Y</v>
      </c>
      <c r="V26" s="31">
        <v>0.74</v>
      </c>
      <c r="W26" s="81" t="str">
        <f t="shared" si="7"/>
        <v>Y</v>
      </c>
    </row>
    <row r="27" spans="1:23" ht="15.75" customHeight="1" x14ac:dyDescent="0.25">
      <c r="A27" s="81">
        <v>21</v>
      </c>
      <c r="B27" s="32" t="s">
        <v>407</v>
      </c>
      <c r="C27" s="32" t="s">
        <v>481</v>
      </c>
      <c r="D27" s="31">
        <v>0.52</v>
      </c>
      <c r="E27" s="81" t="str">
        <f t="shared" si="0"/>
        <v>N</v>
      </c>
      <c r="F27" s="31">
        <v>0.52</v>
      </c>
      <c r="G27" s="81" t="str">
        <f t="shared" si="1"/>
        <v>N</v>
      </c>
      <c r="H27" s="31">
        <v>0.63</v>
      </c>
      <c r="I27" s="81" t="str">
        <f t="shared" si="8"/>
        <v>Y</v>
      </c>
      <c r="J27" s="31">
        <v>0.63</v>
      </c>
      <c r="K27" s="81" t="str">
        <f t="shared" si="2"/>
        <v>Y</v>
      </c>
      <c r="L27" s="31">
        <v>0.63</v>
      </c>
      <c r="M27" s="81" t="str">
        <f t="shared" si="9"/>
        <v>Y</v>
      </c>
      <c r="N27" s="31">
        <v>0.68</v>
      </c>
      <c r="O27" s="81" t="str">
        <f t="shared" si="3"/>
        <v>Y</v>
      </c>
      <c r="P27" s="31">
        <v>0.72</v>
      </c>
      <c r="Q27" s="81" t="str">
        <f t="shared" si="4"/>
        <v>Y</v>
      </c>
      <c r="R27" s="31">
        <v>0.56999999999999995</v>
      </c>
      <c r="S27" s="81" t="str">
        <f t="shared" si="5"/>
        <v>Y</v>
      </c>
      <c r="T27" s="31">
        <v>0.6</v>
      </c>
      <c r="U27" s="81" t="str">
        <f t="shared" si="6"/>
        <v>Y</v>
      </c>
      <c r="V27" s="31">
        <v>0.74</v>
      </c>
      <c r="W27" s="81" t="str">
        <f t="shared" si="7"/>
        <v>Y</v>
      </c>
    </row>
    <row r="28" spans="1:23" ht="15.75" customHeight="1" x14ac:dyDescent="0.25">
      <c r="A28" s="81">
        <v>22</v>
      </c>
      <c r="B28" s="32" t="s">
        <v>409</v>
      </c>
      <c r="C28" s="32" t="s">
        <v>482</v>
      </c>
      <c r="D28" s="31">
        <v>0.6</v>
      </c>
      <c r="E28" s="81" t="str">
        <f t="shared" si="0"/>
        <v>Y</v>
      </c>
      <c r="F28" s="31">
        <v>0.51</v>
      </c>
      <c r="G28" s="81" t="str">
        <f t="shared" si="1"/>
        <v>N</v>
      </c>
      <c r="H28" s="31">
        <v>0.61</v>
      </c>
      <c r="I28" s="81" t="str">
        <f t="shared" si="8"/>
        <v>Y</v>
      </c>
      <c r="J28" s="31">
        <v>0.68</v>
      </c>
      <c r="K28" s="81" t="str">
        <f t="shared" si="2"/>
        <v>Y</v>
      </c>
      <c r="L28" s="31">
        <v>0.74</v>
      </c>
      <c r="M28" s="81" t="str">
        <f t="shared" si="9"/>
        <v>Y</v>
      </c>
      <c r="N28" s="31">
        <v>0.73</v>
      </c>
      <c r="O28" s="81" t="str">
        <f t="shared" si="3"/>
        <v>Y</v>
      </c>
      <c r="P28" s="31">
        <v>0.8</v>
      </c>
      <c r="Q28" s="81" t="str">
        <f t="shared" si="4"/>
        <v>Y</v>
      </c>
      <c r="R28" s="31">
        <v>0.69</v>
      </c>
      <c r="S28" s="81" t="str">
        <f t="shared" si="5"/>
        <v>Y</v>
      </c>
      <c r="T28" s="31">
        <v>0.64</v>
      </c>
      <c r="U28" s="81" t="str">
        <f t="shared" si="6"/>
        <v>Y</v>
      </c>
      <c r="V28" s="31">
        <v>0.77</v>
      </c>
      <c r="W28" s="81" t="str">
        <f t="shared" si="7"/>
        <v>Y</v>
      </c>
    </row>
    <row r="29" spans="1:23" ht="15.75" customHeight="1" x14ac:dyDescent="0.25">
      <c r="A29" s="81">
        <v>23</v>
      </c>
      <c r="B29" s="32" t="s">
        <v>411</v>
      </c>
      <c r="C29" s="32" t="s">
        <v>483</v>
      </c>
      <c r="D29" s="31">
        <v>0.63500000000000001</v>
      </c>
      <c r="E29" s="81" t="str">
        <f t="shared" si="0"/>
        <v>Y</v>
      </c>
      <c r="F29" s="31">
        <v>0.56000000000000005</v>
      </c>
      <c r="G29" s="81" t="str">
        <f t="shared" si="1"/>
        <v>Y</v>
      </c>
      <c r="H29" s="31">
        <v>0.55000000000000004</v>
      </c>
      <c r="I29" s="81" t="str">
        <f t="shared" si="8"/>
        <v>Y</v>
      </c>
      <c r="J29" s="31">
        <v>0.63</v>
      </c>
      <c r="K29" s="81" t="str">
        <f t="shared" si="2"/>
        <v>Y</v>
      </c>
      <c r="L29" s="31">
        <v>0.73</v>
      </c>
      <c r="M29" s="81" t="str">
        <f t="shared" si="9"/>
        <v>Y</v>
      </c>
      <c r="N29" s="31">
        <v>0.74</v>
      </c>
      <c r="O29" s="81" t="str">
        <f t="shared" si="3"/>
        <v>Y</v>
      </c>
      <c r="P29" s="31">
        <v>0.82</v>
      </c>
      <c r="Q29" s="81" t="str">
        <f t="shared" si="4"/>
        <v>Y</v>
      </c>
      <c r="R29" s="31">
        <v>0.56000000000000005</v>
      </c>
      <c r="S29" s="81" t="str">
        <f t="shared" si="5"/>
        <v>Y</v>
      </c>
      <c r="T29" s="31">
        <v>0.74</v>
      </c>
      <c r="U29" s="81" t="str">
        <f t="shared" si="6"/>
        <v>Y</v>
      </c>
      <c r="V29" s="31">
        <v>0.82</v>
      </c>
      <c r="W29" s="81" t="str">
        <f t="shared" si="7"/>
        <v>Y</v>
      </c>
    </row>
    <row r="30" spans="1:23" ht="15.75" customHeight="1" x14ac:dyDescent="0.25">
      <c r="A30" s="81">
        <v>24</v>
      </c>
      <c r="B30" s="32" t="s">
        <v>413</v>
      </c>
      <c r="C30" s="32" t="s">
        <v>484</v>
      </c>
      <c r="D30" s="31">
        <v>0.56999999999999995</v>
      </c>
      <c r="E30" s="81" t="str">
        <f t="shared" si="0"/>
        <v>Y</v>
      </c>
      <c r="F30" s="31">
        <v>0.52</v>
      </c>
      <c r="G30" s="81" t="str">
        <f t="shared" si="1"/>
        <v>N</v>
      </c>
      <c r="H30" s="31">
        <v>0.66</v>
      </c>
      <c r="I30" s="81" t="str">
        <f t="shared" si="8"/>
        <v>Y</v>
      </c>
      <c r="J30" s="31">
        <v>0.69</v>
      </c>
      <c r="K30" s="81" t="str">
        <f t="shared" si="2"/>
        <v>Y</v>
      </c>
      <c r="L30" s="31">
        <v>0.68</v>
      </c>
      <c r="M30" s="81" t="str">
        <f t="shared" si="9"/>
        <v>Y</v>
      </c>
      <c r="N30" s="31">
        <v>0.73</v>
      </c>
      <c r="O30" s="81" t="str">
        <f t="shared" si="3"/>
        <v>Y</v>
      </c>
      <c r="P30" s="31">
        <v>0.88</v>
      </c>
      <c r="Q30" s="81" t="str">
        <f t="shared" si="4"/>
        <v>Y</v>
      </c>
      <c r="R30" s="31">
        <v>0.62</v>
      </c>
      <c r="S30" s="81" t="str">
        <f t="shared" si="5"/>
        <v>Y</v>
      </c>
      <c r="T30" s="31">
        <v>0.73</v>
      </c>
      <c r="U30" s="81" t="str">
        <f t="shared" si="6"/>
        <v>Y</v>
      </c>
      <c r="V30" s="31">
        <v>0.8</v>
      </c>
      <c r="W30" s="81" t="str">
        <f t="shared" si="7"/>
        <v>Y</v>
      </c>
    </row>
    <row r="31" spans="1:23" ht="15.75" customHeight="1" x14ac:dyDescent="0.25">
      <c r="A31" s="81">
        <v>25</v>
      </c>
      <c r="B31" s="32" t="s">
        <v>415</v>
      </c>
      <c r="C31" s="32" t="s">
        <v>485</v>
      </c>
      <c r="D31" s="31">
        <v>0.65500000000000003</v>
      </c>
      <c r="E31" s="81" t="str">
        <f t="shared" si="0"/>
        <v>Y</v>
      </c>
      <c r="F31" s="31">
        <v>0.61</v>
      </c>
      <c r="G31" s="81" t="str">
        <f t="shared" si="1"/>
        <v>Y</v>
      </c>
      <c r="H31" s="31">
        <v>0.62</v>
      </c>
      <c r="I31" s="81" t="str">
        <f t="shared" si="8"/>
        <v>Y</v>
      </c>
      <c r="J31" s="31">
        <v>0.72</v>
      </c>
      <c r="K31" s="81" t="str">
        <f t="shared" si="2"/>
        <v>Y</v>
      </c>
      <c r="L31" s="31">
        <v>0.62</v>
      </c>
      <c r="M31" s="81" t="str">
        <f t="shared" si="9"/>
        <v>Y</v>
      </c>
      <c r="N31" s="31">
        <v>0.7</v>
      </c>
      <c r="O31" s="81" t="str">
        <f t="shared" si="3"/>
        <v>Y</v>
      </c>
      <c r="P31" s="31">
        <v>0.8</v>
      </c>
      <c r="Q31" s="81" t="str">
        <f t="shared" si="4"/>
        <v>Y</v>
      </c>
      <c r="R31" s="31">
        <v>0.6</v>
      </c>
      <c r="S31" s="81" t="str">
        <f t="shared" si="5"/>
        <v>Y</v>
      </c>
      <c r="T31" s="31">
        <v>0.6</v>
      </c>
      <c r="U31" s="81" t="str">
        <f t="shared" si="6"/>
        <v>Y</v>
      </c>
      <c r="V31" s="31">
        <v>0.79</v>
      </c>
      <c r="W31" s="81" t="str">
        <f t="shared" si="7"/>
        <v>Y</v>
      </c>
    </row>
    <row r="32" spans="1:23" ht="15.75" customHeight="1" x14ac:dyDescent="0.25">
      <c r="A32" s="81">
        <v>26</v>
      </c>
      <c r="B32" s="32" t="s">
        <v>417</v>
      </c>
      <c r="C32" s="32" t="s">
        <v>486</v>
      </c>
      <c r="D32" s="31">
        <v>0.57999999999999996</v>
      </c>
      <c r="E32" s="81" t="str">
        <f t="shared" si="0"/>
        <v>Y</v>
      </c>
      <c r="F32" s="31">
        <v>0.54</v>
      </c>
      <c r="G32" s="81" t="str">
        <f t="shared" si="1"/>
        <v>N</v>
      </c>
      <c r="H32" s="31">
        <v>0.69</v>
      </c>
      <c r="I32" s="81" t="str">
        <f t="shared" si="8"/>
        <v>Y</v>
      </c>
      <c r="J32" s="31">
        <v>0.83</v>
      </c>
      <c r="K32" s="81" t="str">
        <f t="shared" si="2"/>
        <v>Y</v>
      </c>
      <c r="L32" s="31">
        <v>0.7</v>
      </c>
      <c r="M32" s="81" t="str">
        <f t="shared" si="9"/>
        <v>Y</v>
      </c>
      <c r="N32" s="31">
        <v>0.77</v>
      </c>
      <c r="O32" s="81" t="str">
        <f t="shared" si="3"/>
        <v>Y</v>
      </c>
      <c r="P32" s="31">
        <v>0.82</v>
      </c>
      <c r="Q32" s="81" t="str">
        <f t="shared" si="4"/>
        <v>Y</v>
      </c>
      <c r="R32" s="31">
        <v>0.83</v>
      </c>
      <c r="S32" s="81" t="str">
        <f t="shared" si="5"/>
        <v>Y</v>
      </c>
      <c r="T32" s="31">
        <v>0.79</v>
      </c>
      <c r="U32" s="81" t="str">
        <f t="shared" si="6"/>
        <v>Y</v>
      </c>
      <c r="V32" s="31">
        <v>0.84</v>
      </c>
      <c r="W32" s="81" t="str">
        <f t="shared" si="7"/>
        <v>Y</v>
      </c>
    </row>
    <row r="33" spans="1:26" ht="15.75" customHeight="1" x14ac:dyDescent="0.25">
      <c r="A33" s="81">
        <v>27</v>
      </c>
      <c r="B33" s="32" t="s">
        <v>419</v>
      </c>
      <c r="C33" s="32" t="s">
        <v>487</v>
      </c>
      <c r="D33" s="31">
        <v>0.63</v>
      </c>
      <c r="E33" s="81" t="str">
        <f t="shared" si="0"/>
        <v>Y</v>
      </c>
      <c r="F33" s="31">
        <v>0.53</v>
      </c>
      <c r="G33" s="81" t="str">
        <f t="shared" si="1"/>
        <v>N</v>
      </c>
      <c r="H33" s="31">
        <v>0.75</v>
      </c>
      <c r="I33" s="81" t="str">
        <f t="shared" si="8"/>
        <v>Y</v>
      </c>
      <c r="J33" s="31">
        <v>0.69</v>
      </c>
      <c r="K33" s="81" t="str">
        <f t="shared" si="2"/>
        <v>Y</v>
      </c>
      <c r="L33" s="31">
        <v>0.67</v>
      </c>
      <c r="M33" s="81" t="str">
        <f t="shared" si="9"/>
        <v>Y</v>
      </c>
      <c r="N33" s="31">
        <v>0.68</v>
      </c>
      <c r="O33" s="81" t="str">
        <f t="shared" si="3"/>
        <v>Y</v>
      </c>
      <c r="P33" s="31">
        <v>0.88</v>
      </c>
      <c r="Q33" s="81" t="str">
        <f t="shared" si="4"/>
        <v>Y</v>
      </c>
      <c r="R33" s="31">
        <v>0.69</v>
      </c>
      <c r="S33" s="81" t="str">
        <f t="shared" si="5"/>
        <v>Y</v>
      </c>
      <c r="T33" s="31">
        <v>0.65</v>
      </c>
      <c r="U33" s="81" t="str">
        <f t="shared" si="6"/>
        <v>Y</v>
      </c>
      <c r="V33" s="31">
        <v>0.78</v>
      </c>
      <c r="W33" s="81" t="str">
        <f t="shared" si="7"/>
        <v>Y</v>
      </c>
    </row>
    <row r="34" spans="1:26" ht="15.75" customHeight="1" x14ac:dyDescent="0.25">
      <c r="A34" s="81">
        <v>28</v>
      </c>
      <c r="B34" s="32" t="s">
        <v>421</v>
      </c>
      <c r="C34" s="32" t="s">
        <v>488</v>
      </c>
      <c r="D34" s="31">
        <v>0.5</v>
      </c>
      <c r="E34" s="81" t="str">
        <f t="shared" si="0"/>
        <v>N</v>
      </c>
      <c r="F34" s="31">
        <v>0.51</v>
      </c>
      <c r="G34" s="81" t="str">
        <f t="shared" si="1"/>
        <v>N</v>
      </c>
      <c r="H34" s="31">
        <v>0.67</v>
      </c>
      <c r="I34" s="81" t="str">
        <f t="shared" si="8"/>
        <v>Y</v>
      </c>
      <c r="J34" s="31">
        <v>0.67</v>
      </c>
      <c r="K34" s="81" t="str">
        <f t="shared" si="2"/>
        <v>Y</v>
      </c>
      <c r="L34" s="31">
        <v>0.65</v>
      </c>
      <c r="M34" s="81" t="str">
        <f t="shared" si="9"/>
        <v>Y</v>
      </c>
      <c r="N34" s="31">
        <v>0.74</v>
      </c>
      <c r="O34" s="81" t="str">
        <f t="shared" si="3"/>
        <v>Y</v>
      </c>
      <c r="P34" s="31">
        <v>0.82</v>
      </c>
      <c r="Q34" s="81" t="str">
        <f t="shared" si="4"/>
        <v>Y</v>
      </c>
      <c r="R34" s="31">
        <v>0.6</v>
      </c>
      <c r="S34" s="81" t="str">
        <f t="shared" si="5"/>
        <v>Y</v>
      </c>
      <c r="T34" s="31">
        <v>0.65</v>
      </c>
      <c r="U34" s="81" t="str">
        <f t="shared" si="6"/>
        <v>Y</v>
      </c>
      <c r="V34" s="31">
        <v>0.72</v>
      </c>
      <c r="W34" s="81" t="str">
        <f t="shared" si="7"/>
        <v>Y</v>
      </c>
    </row>
    <row r="35" spans="1:26" ht="15.75" customHeight="1" x14ac:dyDescent="0.25">
      <c r="A35" s="81">
        <v>29</v>
      </c>
      <c r="B35" s="32" t="s">
        <v>423</v>
      </c>
      <c r="C35" s="32" t="s">
        <v>489</v>
      </c>
      <c r="D35" s="31">
        <v>0.5</v>
      </c>
      <c r="E35" s="81" t="str">
        <f t="shared" si="0"/>
        <v>N</v>
      </c>
      <c r="F35" s="31">
        <v>0.52</v>
      </c>
      <c r="G35" s="81" t="str">
        <f t="shared" si="1"/>
        <v>N</v>
      </c>
      <c r="H35" s="31">
        <v>0.67</v>
      </c>
      <c r="I35" s="81" t="str">
        <f t="shared" si="8"/>
        <v>Y</v>
      </c>
      <c r="J35" s="31">
        <v>0.68</v>
      </c>
      <c r="K35" s="81" t="str">
        <f t="shared" si="2"/>
        <v>Y</v>
      </c>
      <c r="L35" s="31">
        <v>0.54</v>
      </c>
      <c r="M35" s="81" t="str">
        <f t="shared" si="9"/>
        <v>N</v>
      </c>
      <c r="N35" s="31">
        <v>0.66</v>
      </c>
      <c r="O35" s="81" t="str">
        <f t="shared" si="3"/>
        <v>Y</v>
      </c>
      <c r="P35" s="31">
        <v>0.76</v>
      </c>
      <c r="Q35" s="81" t="str">
        <f t="shared" si="4"/>
        <v>Y</v>
      </c>
      <c r="R35" s="31">
        <v>0.6</v>
      </c>
      <c r="S35" s="81" t="str">
        <f t="shared" si="5"/>
        <v>Y</v>
      </c>
      <c r="T35" s="31">
        <v>0.6</v>
      </c>
      <c r="U35" s="81" t="str">
        <f t="shared" si="6"/>
        <v>Y</v>
      </c>
      <c r="V35" s="31">
        <v>0.75</v>
      </c>
      <c r="W35" s="81" t="str">
        <f t="shared" si="7"/>
        <v>Y</v>
      </c>
    </row>
    <row r="36" spans="1:26" ht="15.75" customHeight="1" x14ac:dyDescent="0.25">
      <c r="A36" s="81">
        <v>30</v>
      </c>
      <c r="B36" s="32" t="s">
        <v>442</v>
      </c>
      <c r="C36" s="32" t="s">
        <v>490</v>
      </c>
      <c r="D36" s="31">
        <v>0.52</v>
      </c>
      <c r="E36" s="81" t="str">
        <f t="shared" si="0"/>
        <v>N</v>
      </c>
      <c r="F36" s="31">
        <v>0.5</v>
      </c>
      <c r="G36" s="81" t="str">
        <f t="shared" si="1"/>
        <v>N</v>
      </c>
      <c r="H36" s="31">
        <v>0.54</v>
      </c>
      <c r="I36" s="81" t="str">
        <f t="shared" si="8"/>
        <v>N</v>
      </c>
      <c r="J36" s="31">
        <v>0.56999999999999995</v>
      </c>
      <c r="K36" s="81" t="str">
        <f t="shared" si="2"/>
        <v>Y</v>
      </c>
      <c r="L36" s="31">
        <v>0.59</v>
      </c>
      <c r="M36" s="81" t="str">
        <f t="shared" si="9"/>
        <v>Y</v>
      </c>
      <c r="N36" s="31">
        <v>0.62</v>
      </c>
      <c r="O36" s="81" t="str">
        <f t="shared" si="3"/>
        <v>Y</v>
      </c>
      <c r="P36" s="31">
        <v>0.74</v>
      </c>
      <c r="Q36" s="81" t="str">
        <f t="shared" si="4"/>
        <v>Y</v>
      </c>
      <c r="R36" s="31">
        <v>0.5</v>
      </c>
      <c r="S36" s="81" t="str">
        <f t="shared" si="5"/>
        <v>N</v>
      </c>
      <c r="T36" s="31">
        <v>0.71</v>
      </c>
      <c r="U36" s="81" t="str">
        <f t="shared" si="6"/>
        <v>Y</v>
      </c>
      <c r="V36" s="31">
        <v>0.73</v>
      </c>
      <c r="W36" s="81" t="str">
        <f t="shared" si="7"/>
        <v>Y</v>
      </c>
    </row>
    <row r="37" spans="1:26" ht="15.75" customHeight="1" x14ac:dyDescent="0.25">
      <c r="A37" s="81">
        <v>31</v>
      </c>
      <c r="B37" s="32">
        <v>1832</v>
      </c>
      <c r="C37" s="32" t="s">
        <v>491</v>
      </c>
      <c r="D37" s="31">
        <v>0.55000000000000004</v>
      </c>
      <c r="E37" s="81" t="str">
        <f t="shared" si="0"/>
        <v>Y</v>
      </c>
      <c r="F37" s="31">
        <v>0.56000000000000005</v>
      </c>
      <c r="G37" s="81" t="str">
        <f t="shared" si="1"/>
        <v>Y</v>
      </c>
      <c r="H37" s="31">
        <v>0.57999999999999996</v>
      </c>
      <c r="I37" s="81" t="str">
        <f t="shared" si="8"/>
        <v>Y</v>
      </c>
      <c r="J37" s="31">
        <v>0.6</v>
      </c>
      <c r="K37" s="81" t="str">
        <f t="shared" si="2"/>
        <v>Y</v>
      </c>
      <c r="L37" s="31">
        <v>0.57999999999999996</v>
      </c>
      <c r="M37" s="81" t="str">
        <f t="shared" si="9"/>
        <v>Y</v>
      </c>
      <c r="N37" s="31">
        <v>0.67</v>
      </c>
      <c r="O37" s="81" t="str">
        <f t="shared" si="3"/>
        <v>Y</v>
      </c>
      <c r="P37" s="31">
        <v>0.64</v>
      </c>
      <c r="Q37" s="81" t="str">
        <f t="shared" si="4"/>
        <v>Y</v>
      </c>
      <c r="R37" s="31">
        <v>0.5</v>
      </c>
      <c r="S37" s="81" t="str">
        <f t="shared" si="5"/>
        <v>N</v>
      </c>
      <c r="T37" s="31">
        <v>0.6</v>
      </c>
      <c r="U37" s="81" t="str">
        <f t="shared" si="6"/>
        <v>Y</v>
      </c>
      <c r="V37" s="31">
        <v>0.55000000000000004</v>
      </c>
      <c r="W37" s="81" t="str">
        <f t="shared" si="7"/>
        <v>Y</v>
      </c>
    </row>
    <row r="38" spans="1:26" ht="15.75" customHeight="1" x14ac:dyDescent="0.25">
      <c r="A38" s="81">
        <v>32</v>
      </c>
      <c r="B38" s="32" t="s">
        <v>426</v>
      </c>
      <c r="C38" s="32" t="s">
        <v>492</v>
      </c>
      <c r="D38" s="31">
        <v>0.65</v>
      </c>
      <c r="E38" s="81" t="str">
        <f t="shared" si="0"/>
        <v>Y</v>
      </c>
      <c r="F38" s="31">
        <v>0.53</v>
      </c>
      <c r="G38" s="81" t="str">
        <f t="shared" si="1"/>
        <v>N</v>
      </c>
      <c r="H38" s="31">
        <v>0.66</v>
      </c>
      <c r="I38" s="81" t="str">
        <f t="shared" si="8"/>
        <v>Y</v>
      </c>
      <c r="J38" s="31">
        <v>0.69</v>
      </c>
      <c r="K38" s="81" t="str">
        <f t="shared" si="2"/>
        <v>Y</v>
      </c>
      <c r="L38" s="31">
        <v>0.56000000000000005</v>
      </c>
      <c r="M38" s="81" t="str">
        <f t="shared" si="9"/>
        <v>Y</v>
      </c>
      <c r="N38" s="31">
        <v>0.69</v>
      </c>
      <c r="O38" s="81" t="str">
        <f t="shared" si="3"/>
        <v>Y</v>
      </c>
      <c r="P38" s="31">
        <v>0.74</v>
      </c>
      <c r="Q38" s="81" t="str">
        <f t="shared" si="4"/>
        <v>Y</v>
      </c>
      <c r="R38" s="31">
        <v>0.5</v>
      </c>
      <c r="S38" s="81" t="str">
        <f t="shared" si="5"/>
        <v>N</v>
      </c>
      <c r="T38" s="31">
        <v>0.6</v>
      </c>
      <c r="U38" s="81" t="str">
        <f t="shared" si="6"/>
        <v>Y</v>
      </c>
      <c r="V38" s="31">
        <v>0.81</v>
      </c>
      <c r="W38" s="81" t="str">
        <f t="shared" si="7"/>
        <v>Y</v>
      </c>
    </row>
    <row r="39" spans="1:26" ht="15.75" customHeight="1" x14ac:dyDescent="0.25">
      <c r="A39" s="81">
        <v>33</v>
      </c>
      <c r="B39" s="32" t="s">
        <v>428</v>
      </c>
      <c r="C39" s="32" t="s">
        <v>493</v>
      </c>
      <c r="D39" s="31">
        <v>0.52500000000000002</v>
      </c>
      <c r="E39" s="81" t="str">
        <f t="shared" si="0"/>
        <v>N</v>
      </c>
      <c r="F39" s="31">
        <v>0.69</v>
      </c>
      <c r="G39" s="81" t="str">
        <f t="shared" si="1"/>
        <v>Y</v>
      </c>
      <c r="H39" s="31">
        <v>0.64</v>
      </c>
      <c r="I39" s="81" t="str">
        <f t="shared" si="8"/>
        <v>Y</v>
      </c>
      <c r="J39" s="31">
        <v>0.72</v>
      </c>
      <c r="K39" s="81" t="str">
        <f t="shared" si="2"/>
        <v>Y</v>
      </c>
      <c r="L39" s="31">
        <v>0.6</v>
      </c>
      <c r="M39" s="81" t="str">
        <f t="shared" si="9"/>
        <v>Y</v>
      </c>
      <c r="N39" s="31">
        <v>0.67</v>
      </c>
      <c r="O39" s="81" t="str">
        <f t="shared" si="3"/>
        <v>Y</v>
      </c>
      <c r="P39" s="31">
        <v>0.82</v>
      </c>
      <c r="Q39" s="81" t="str">
        <f t="shared" si="4"/>
        <v>Y</v>
      </c>
      <c r="R39" s="31">
        <v>0.5</v>
      </c>
      <c r="S39" s="81" t="str">
        <f t="shared" si="5"/>
        <v>N</v>
      </c>
      <c r="T39" s="31">
        <v>0.68</v>
      </c>
      <c r="U39" s="81" t="str">
        <f t="shared" si="6"/>
        <v>Y</v>
      </c>
      <c r="V39" s="31">
        <v>0.61</v>
      </c>
      <c r="W39" s="81" t="str">
        <f t="shared" si="7"/>
        <v>Y</v>
      </c>
    </row>
    <row r="40" spans="1:26" ht="15.75" customHeight="1" x14ac:dyDescent="0.25">
      <c r="A40" s="81">
        <v>34</v>
      </c>
      <c r="B40" s="32" t="s">
        <v>430</v>
      </c>
      <c r="C40" s="32" t="s">
        <v>494</v>
      </c>
      <c r="D40" s="31">
        <v>0.63</v>
      </c>
      <c r="E40" s="81" t="str">
        <f t="shared" si="0"/>
        <v>Y</v>
      </c>
      <c r="F40" s="31">
        <v>0.75</v>
      </c>
      <c r="G40" s="81" t="str">
        <f t="shared" si="1"/>
        <v>Y</v>
      </c>
      <c r="H40" s="31">
        <v>0.72</v>
      </c>
      <c r="I40" s="81" t="str">
        <f t="shared" si="8"/>
        <v>Y</v>
      </c>
      <c r="J40" s="31">
        <v>0.52</v>
      </c>
      <c r="K40" s="81" t="str">
        <f t="shared" si="2"/>
        <v>N</v>
      </c>
      <c r="L40" s="31">
        <v>0.71</v>
      </c>
      <c r="M40" s="81" t="str">
        <f t="shared" si="9"/>
        <v>Y</v>
      </c>
      <c r="N40" s="31">
        <v>0.55000000000000004</v>
      </c>
      <c r="O40" s="81" t="str">
        <f t="shared" si="3"/>
        <v>Y</v>
      </c>
      <c r="P40" s="31">
        <v>0.76</v>
      </c>
      <c r="Q40" s="81" t="str">
        <f t="shared" si="4"/>
        <v>Y</v>
      </c>
      <c r="R40" s="31">
        <v>0.6</v>
      </c>
      <c r="S40" s="81" t="str">
        <f t="shared" si="5"/>
        <v>Y</v>
      </c>
      <c r="T40" s="31">
        <v>0.63</v>
      </c>
      <c r="U40" s="81" t="str">
        <f t="shared" si="6"/>
        <v>Y</v>
      </c>
      <c r="V40" s="31">
        <v>0.83</v>
      </c>
      <c r="W40" s="81" t="str">
        <f t="shared" si="7"/>
        <v>Y</v>
      </c>
    </row>
    <row r="41" spans="1:26" ht="15.75" customHeight="1" x14ac:dyDescent="0.25">
      <c r="A41" s="81">
        <v>35</v>
      </c>
      <c r="B41" s="32" t="s">
        <v>432</v>
      </c>
      <c r="C41" s="32" t="s">
        <v>495</v>
      </c>
      <c r="D41" s="31">
        <v>0.625</v>
      </c>
      <c r="E41" s="81" t="str">
        <f t="shared" si="0"/>
        <v>Y</v>
      </c>
      <c r="F41" s="31">
        <v>0.56999999999999995</v>
      </c>
      <c r="G41" s="81" t="str">
        <f t="shared" si="1"/>
        <v>Y</v>
      </c>
      <c r="H41" s="31">
        <v>0.68</v>
      </c>
      <c r="I41" s="81" t="str">
        <f t="shared" si="8"/>
        <v>Y</v>
      </c>
      <c r="J41" s="31">
        <v>0.56999999999999995</v>
      </c>
      <c r="K41" s="81" t="str">
        <f t="shared" si="2"/>
        <v>Y</v>
      </c>
      <c r="L41" s="31">
        <v>0.73</v>
      </c>
      <c r="M41" s="81" t="str">
        <f t="shared" si="9"/>
        <v>Y</v>
      </c>
      <c r="N41" s="31">
        <v>0.7</v>
      </c>
      <c r="O41" s="81" t="str">
        <f t="shared" si="3"/>
        <v>Y</v>
      </c>
      <c r="P41" s="31">
        <v>0.82</v>
      </c>
      <c r="Q41" s="81" t="str">
        <f t="shared" si="4"/>
        <v>Y</v>
      </c>
      <c r="R41" s="31">
        <v>0.54</v>
      </c>
      <c r="S41" s="81" t="str">
        <f t="shared" si="5"/>
        <v>N</v>
      </c>
      <c r="T41" s="31">
        <v>0.71</v>
      </c>
      <c r="U41" s="81" t="str">
        <f t="shared" si="6"/>
        <v>Y</v>
      </c>
      <c r="V41" s="31">
        <v>0.82</v>
      </c>
      <c r="W41" s="81" t="str">
        <f t="shared" si="7"/>
        <v>Y</v>
      </c>
    </row>
    <row r="42" spans="1:26" ht="15.75" customHeight="1" x14ac:dyDescent="0.25">
      <c r="A42" s="81">
        <v>36</v>
      </c>
      <c r="B42" s="32" t="s">
        <v>444</v>
      </c>
      <c r="C42" s="32" t="s">
        <v>496</v>
      </c>
      <c r="D42" s="31">
        <v>0.52</v>
      </c>
      <c r="E42" s="81" t="str">
        <f t="shared" si="0"/>
        <v>N</v>
      </c>
      <c r="F42" s="31">
        <v>0.5</v>
      </c>
      <c r="G42" s="81" t="str">
        <f t="shared" si="1"/>
        <v>N</v>
      </c>
      <c r="H42" s="31">
        <v>0.56000000000000005</v>
      </c>
      <c r="I42" s="81" t="str">
        <f t="shared" si="8"/>
        <v>Y</v>
      </c>
      <c r="J42" s="31">
        <v>0.59</v>
      </c>
      <c r="K42" s="81" t="str">
        <f t="shared" si="2"/>
        <v>Y</v>
      </c>
      <c r="L42" s="31">
        <v>0.51</v>
      </c>
      <c r="M42" s="81" t="str">
        <f t="shared" si="9"/>
        <v>N</v>
      </c>
      <c r="N42" s="31">
        <v>0.54</v>
      </c>
      <c r="O42" s="81" t="str">
        <f t="shared" si="3"/>
        <v>N</v>
      </c>
      <c r="P42" s="31">
        <v>0.56000000000000005</v>
      </c>
      <c r="Q42" s="81" t="str">
        <f t="shared" si="4"/>
        <v>Y</v>
      </c>
      <c r="R42" s="31">
        <v>0.53</v>
      </c>
      <c r="S42" s="81" t="str">
        <f t="shared" si="5"/>
        <v>N</v>
      </c>
      <c r="T42" s="31">
        <v>0.65</v>
      </c>
      <c r="U42" s="81" t="str">
        <f t="shared" si="6"/>
        <v>Y</v>
      </c>
      <c r="V42" s="31">
        <v>0.65</v>
      </c>
      <c r="W42" s="81" t="str">
        <f t="shared" si="7"/>
        <v>Y</v>
      </c>
    </row>
    <row r="43" spans="1:26" ht="15.75" customHeight="1" x14ac:dyDescent="0.25">
      <c r="A43" s="81">
        <v>37</v>
      </c>
      <c r="B43" s="32" t="s">
        <v>434</v>
      </c>
      <c r="C43" s="32" t="s">
        <v>497</v>
      </c>
      <c r="D43" s="31">
        <v>0.58499999999999996</v>
      </c>
      <c r="E43" s="81" t="str">
        <f t="shared" si="0"/>
        <v>Y</v>
      </c>
      <c r="F43" s="31">
        <v>0.66</v>
      </c>
      <c r="G43" s="81" t="str">
        <f t="shared" si="1"/>
        <v>Y</v>
      </c>
      <c r="H43" s="31">
        <v>0.72</v>
      </c>
      <c r="I43" s="81" t="str">
        <f t="shared" si="8"/>
        <v>Y</v>
      </c>
      <c r="J43" s="31">
        <v>0.7</v>
      </c>
      <c r="K43" s="81" t="str">
        <f t="shared" si="2"/>
        <v>Y</v>
      </c>
      <c r="L43" s="31">
        <v>0.6</v>
      </c>
      <c r="M43" s="81" t="str">
        <f t="shared" si="9"/>
        <v>Y</v>
      </c>
      <c r="N43" s="31">
        <v>0.63</v>
      </c>
      <c r="O43" s="81" t="str">
        <f t="shared" si="3"/>
        <v>Y</v>
      </c>
      <c r="P43" s="31">
        <v>0.74</v>
      </c>
      <c r="Q43" s="81" t="str">
        <f t="shared" si="4"/>
        <v>Y</v>
      </c>
      <c r="R43" s="31">
        <v>0.6</v>
      </c>
      <c r="S43" s="81" t="str">
        <f t="shared" si="5"/>
        <v>Y</v>
      </c>
      <c r="T43" s="31">
        <v>0.63</v>
      </c>
      <c r="U43" s="81" t="str">
        <f t="shared" si="6"/>
        <v>Y</v>
      </c>
      <c r="V43" s="31">
        <v>0.71</v>
      </c>
      <c r="W43" s="81" t="str">
        <f t="shared" si="7"/>
        <v>Y</v>
      </c>
    </row>
    <row r="44" spans="1:26" ht="15.75" customHeight="1" x14ac:dyDescent="0.25">
      <c r="A44" s="81">
        <v>38</v>
      </c>
      <c r="B44" s="32" t="s">
        <v>446</v>
      </c>
      <c r="C44" s="32" t="s">
        <v>498</v>
      </c>
      <c r="D44" s="31">
        <v>5.05</v>
      </c>
      <c r="E44" s="81" t="str">
        <f t="shared" si="0"/>
        <v>Y</v>
      </c>
      <c r="F44" s="31">
        <v>0.52</v>
      </c>
      <c r="G44" s="81" t="str">
        <f t="shared" si="1"/>
        <v>N</v>
      </c>
      <c r="H44" s="31">
        <v>0.49</v>
      </c>
      <c r="I44" s="81" t="str">
        <f t="shared" si="8"/>
        <v>N</v>
      </c>
      <c r="J44" s="31">
        <v>0.47</v>
      </c>
      <c r="K44" s="81" t="str">
        <f t="shared" si="2"/>
        <v>N</v>
      </c>
      <c r="L44" s="31">
        <v>0.51</v>
      </c>
      <c r="M44" s="81" t="str">
        <f t="shared" si="9"/>
        <v>N</v>
      </c>
      <c r="N44" s="31">
        <v>0.57999999999999996</v>
      </c>
      <c r="O44" s="81" t="str">
        <f t="shared" si="3"/>
        <v>Y</v>
      </c>
      <c r="P44" s="31">
        <v>0.57999999999999996</v>
      </c>
      <c r="Q44" s="81" t="str">
        <f t="shared" si="4"/>
        <v>Y</v>
      </c>
      <c r="R44" s="31">
        <v>0.55000000000000004</v>
      </c>
      <c r="S44" s="81" t="str">
        <f t="shared" si="5"/>
        <v>Y</v>
      </c>
      <c r="T44" s="31">
        <v>0.83</v>
      </c>
      <c r="U44" s="81" t="str">
        <f t="shared" si="6"/>
        <v>Y</v>
      </c>
      <c r="V44" s="31">
        <v>0.5</v>
      </c>
      <c r="W44" s="81" t="str">
        <f t="shared" si="7"/>
        <v>N</v>
      </c>
    </row>
    <row r="45" spans="1:26" ht="15.75" customHeight="1" x14ac:dyDescent="0.25">
      <c r="A45" s="81"/>
      <c r="B45" s="203" t="s">
        <v>251</v>
      </c>
      <c r="C45" s="203"/>
      <c r="D45" s="35"/>
      <c r="E45" s="81">
        <f>COUNTIFS(E7:E44,"Y")</f>
        <v>27</v>
      </c>
      <c r="F45" s="81"/>
      <c r="G45" s="81">
        <f>COUNTIFS(G7:G44,"Y")</f>
        <v>21</v>
      </c>
      <c r="H45" s="81"/>
      <c r="I45" s="81">
        <f>COUNTIFS(I7:I44,"Y")</f>
        <v>32</v>
      </c>
      <c r="J45" s="81"/>
      <c r="K45" s="81">
        <f>COUNTIFS(K7:K44,"Y")</f>
        <v>33</v>
      </c>
      <c r="L45" s="81"/>
      <c r="M45" s="81">
        <f>COUNTIFS(M7:M44,"Y")</f>
        <v>34</v>
      </c>
      <c r="N45" s="81"/>
      <c r="O45" s="81">
        <f>COUNTIFS(O7:O44,"Y")</f>
        <v>35</v>
      </c>
      <c r="P45" s="81"/>
      <c r="Q45" s="81">
        <f>COUNTIFS(Q7:Q44,"Y")</f>
        <v>37</v>
      </c>
      <c r="R45" s="81"/>
      <c r="S45" s="81">
        <f>COUNTIFS(S7:S44,"Y")</f>
        <v>26</v>
      </c>
      <c r="T45" s="81"/>
      <c r="U45" s="81">
        <f>COUNTIFS(U7:U44,"Y")</f>
        <v>38</v>
      </c>
      <c r="V45" s="85"/>
      <c r="W45" s="81">
        <f>COUNTIFS(W7:W44,"Y")</f>
        <v>36</v>
      </c>
    </row>
    <row r="46" spans="1:26" ht="15.75" customHeight="1" x14ac:dyDescent="0.25">
      <c r="A46" s="81"/>
      <c r="B46" s="207" t="s">
        <v>252</v>
      </c>
      <c r="C46" s="203"/>
      <c r="D46" s="35"/>
      <c r="E46" s="86">
        <f>(E45/38)*100</f>
        <v>71.05263157894737</v>
      </c>
      <c r="F46" s="81"/>
      <c r="G46" s="86">
        <f>(G45/38)*100</f>
        <v>55.26315789473685</v>
      </c>
      <c r="H46" s="81"/>
      <c r="I46" s="86">
        <f>(I45/38)*100</f>
        <v>84.210526315789465</v>
      </c>
      <c r="J46" s="81"/>
      <c r="K46" s="86">
        <f>(K45/38)*100</f>
        <v>86.842105263157904</v>
      </c>
      <c r="L46" s="81"/>
      <c r="M46" s="86">
        <f>(M45/38)*100</f>
        <v>89.473684210526315</v>
      </c>
      <c r="N46" s="81"/>
      <c r="O46" s="86">
        <f>(O45/38)*100</f>
        <v>92.10526315789474</v>
      </c>
      <c r="P46" s="81"/>
      <c r="Q46" s="86">
        <f>(Q45/38)*100</f>
        <v>97.368421052631575</v>
      </c>
      <c r="R46" s="81"/>
      <c r="S46" s="86">
        <f>(S45/38)*100</f>
        <v>68.421052631578945</v>
      </c>
      <c r="T46" s="81"/>
      <c r="U46" s="86">
        <f>(U45/38)*100</f>
        <v>100</v>
      </c>
      <c r="V46" s="85"/>
      <c r="W46" s="86">
        <f>(W45/38)*100</f>
        <v>94.73684210526315</v>
      </c>
    </row>
    <row r="47" spans="1:26" s="10" customFormat="1" ht="15.75" customHeight="1" x14ac:dyDescent="0.25">
      <c r="A47" s="17"/>
      <c r="B47" s="204" t="s">
        <v>253</v>
      </c>
      <c r="C47" s="205"/>
      <c r="D47" s="17">
        <v>3</v>
      </c>
      <c r="E47" s="18">
        <f>E46*D47/100</f>
        <v>2.1315789473684212</v>
      </c>
      <c r="F47" s="16">
        <v>3</v>
      </c>
      <c r="G47" s="18">
        <f>G46*F47/100</f>
        <v>1.6578947368421055</v>
      </c>
      <c r="H47" s="16"/>
      <c r="I47" s="18"/>
      <c r="J47" s="16"/>
      <c r="K47" s="18"/>
      <c r="L47" s="16">
        <v>3</v>
      </c>
      <c r="M47" s="18">
        <f>M46*L47/100</f>
        <v>2.6842105263157894</v>
      </c>
      <c r="N47" s="16"/>
      <c r="O47" s="18"/>
      <c r="P47" s="16"/>
      <c r="Q47" s="18"/>
      <c r="R47" s="16"/>
      <c r="S47" s="18"/>
      <c r="T47" s="16"/>
      <c r="U47" s="18"/>
      <c r="V47" s="16">
        <v>2</v>
      </c>
      <c r="W47" s="146">
        <f>W46*V47/100</f>
        <v>1.8947368421052631</v>
      </c>
      <c r="X47" s="147"/>
      <c r="Y47" s="148"/>
      <c r="Z47" s="25"/>
    </row>
    <row r="48" spans="1:26" s="10" customFormat="1" ht="15.75" customHeight="1" x14ac:dyDescent="0.25">
      <c r="A48" s="17"/>
      <c r="B48" s="204" t="s">
        <v>254</v>
      </c>
      <c r="C48" s="205"/>
      <c r="D48" s="17">
        <v>3</v>
      </c>
      <c r="E48" s="18">
        <f>E46*D48/100</f>
        <v>2.1315789473684212</v>
      </c>
      <c r="F48" s="16">
        <v>3</v>
      </c>
      <c r="G48" s="18">
        <f>G46*F48/100</f>
        <v>1.6578947368421055</v>
      </c>
      <c r="H48" s="16">
        <v>3</v>
      </c>
      <c r="I48" s="18">
        <f>I46*H48/100</f>
        <v>2.5263157894736836</v>
      </c>
      <c r="J48" s="16">
        <v>3</v>
      </c>
      <c r="K48" s="18">
        <f>K46*J48/100</f>
        <v>2.6052631578947372</v>
      </c>
      <c r="L48" s="16">
        <v>3</v>
      </c>
      <c r="M48" s="18">
        <f>M46*L48/100</f>
        <v>2.6842105263157894</v>
      </c>
      <c r="N48" s="16">
        <v>3</v>
      </c>
      <c r="O48" s="18">
        <f>O46*N48/100</f>
        <v>2.763157894736842</v>
      </c>
      <c r="P48" s="16">
        <v>3</v>
      </c>
      <c r="Q48" s="18">
        <f>Q46*P48/100</f>
        <v>2.9210526315789473</v>
      </c>
      <c r="R48" s="16">
        <v>3</v>
      </c>
      <c r="S48" s="18">
        <f>S46*R48/100</f>
        <v>2.0526315789473681</v>
      </c>
      <c r="T48" s="16">
        <v>3</v>
      </c>
      <c r="U48" s="18">
        <f>U46*T48/100</f>
        <v>3</v>
      </c>
      <c r="V48" s="16">
        <v>3</v>
      </c>
      <c r="W48" s="146">
        <f>W46*V48/100</f>
        <v>2.8421052631578947</v>
      </c>
      <c r="X48" s="147"/>
      <c r="Y48" s="148"/>
      <c r="Z48" s="25"/>
    </row>
    <row r="49" spans="1:26" s="10" customFormat="1" ht="15" customHeight="1" x14ac:dyDescent="0.25">
      <c r="A49" s="17"/>
      <c r="B49" s="204" t="s">
        <v>255</v>
      </c>
      <c r="C49" s="205"/>
      <c r="D49" s="17">
        <v>3</v>
      </c>
      <c r="E49" s="18">
        <f>E46*D49/100</f>
        <v>2.1315789473684212</v>
      </c>
      <c r="F49" s="16">
        <v>3</v>
      </c>
      <c r="G49" s="18">
        <f>G46*F49/100</f>
        <v>1.6578947368421055</v>
      </c>
      <c r="H49" s="16">
        <v>3</v>
      </c>
      <c r="I49" s="18">
        <f>I46*H49/100</f>
        <v>2.5263157894736836</v>
      </c>
      <c r="J49" s="16">
        <v>2</v>
      </c>
      <c r="K49" s="18">
        <f>K46*J49/100</f>
        <v>1.7368421052631582</v>
      </c>
      <c r="L49" s="16">
        <v>3</v>
      </c>
      <c r="M49" s="18">
        <f>M46*L49/100</f>
        <v>2.6842105263157894</v>
      </c>
      <c r="N49" s="16">
        <v>2</v>
      </c>
      <c r="O49" s="18">
        <f>O46*N49/100</f>
        <v>1.8421052631578947</v>
      </c>
      <c r="P49" s="16">
        <v>2</v>
      </c>
      <c r="Q49" s="18">
        <f>Q46*P49/100</f>
        <v>1.9473684210526314</v>
      </c>
      <c r="R49" s="16">
        <v>3</v>
      </c>
      <c r="S49" s="18">
        <f>S46*R49/100</f>
        <v>2.0526315789473681</v>
      </c>
      <c r="T49" s="16"/>
      <c r="U49" s="18"/>
      <c r="V49" s="16">
        <v>2</v>
      </c>
      <c r="W49" s="146">
        <f>W46*V49/100</f>
        <v>1.8947368421052631</v>
      </c>
      <c r="X49" s="147"/>
      <c r="Y49" s="148"/>
      <c r="Z49" s="25"/>
    </row>
    <row r="50" spans="1:26" s="10" customFormat="1" ht="15" customHeight="1" x14ac:dyDescent="0.25">
      <c r="A50" s="17"/>
      <c r="B50" s="204" t="s">
        <v>256</v>
      </c>
      <c r="C50" s="205"/>
      <c r="D50" s="17">
        <v>3</v>
      </c>
      <c r="E50" s="18">
        <f>E46*D50/100</f>
        <v>2.1315789473684212</v>
      </c>
      <c r="F50" s="16">
        <v>2</v>
      </c>
      <c r="G50" s="18">
        <f>G46*F50/100</f>
        <v>1.1052631578947369</v>
      </c>
      <c r="H50" s="16"/>
      <c r="I50" s="18"/>
      <c r="J50" s="16"/>
      <c r="K50" s="18"/>
      <c r="L50" s="16"/>
      <c r="M50" s="18"/>
      <c r="N50" s="16">
        <v>2</v>
      </c>
      <c r="O50" s="18">
        <f>O46*N50/100</f>
        <v>1.8421052631578947</v>
      </c>
      <c r="P50" s="16"/>
      <c r="Q50" s="18"/>
      <c r="R50" s="16"/>
      <c r="S50" s="18"/>
      <c r="T50" s="16">
        <v>3</v>
      </c>
      <c r="U50" s="18">
        <f>U46*T50/100</f>
        <v>3</v>
      </c>
      <c r="V50" s="16">
        <v>3</v>
      </c>
      <c r="W50" s="146">
        <f>W46*V50/100</f>
        <v>2.8421052631578947</v>
      </c>
      <c r="X50" s="147"/>
      <c r="Y50" s="148"/>
      <c r="Z50" s="25"/>
    </row>
    <row r="51" spans="1:26" s="10" customFormat="1" ht="15.75" customHeight="1" x14ac:dyDescent="0.25">
      <c r="A51" s="17"/>
      <c r="B51" s="204" t="s">
        <v>257</v>
      </c>
      <c r="C51" s="205"/>
      <c r="D51" s="17">
        <v>2</v>
      </c>
      <c r="E51" s="18">
        <f>E46*D51/100</f>
        <v>1.4210526315789473</v>
      </c>
      <c r="F51" s="16">
        <v>2</v>
      </c>
      <c r="G51" s="18">
        <f>G46*F51/100</f>
        <v>1.1052631578947369</v>
      </c>
      <c r="H51" s="16"/>
      <c r="I51" s="18"/>
      <c r="J51" s="16"/>
      <c r="K51" s="18"/>
      <c r="L51" s="16"/>
      <c r="M51" s="18"/>
      <c r="N51" s="161"/>
      <c r="O51" s="161"/>
      <c r="P51" s="16"/>
      <c r="Q51" s="18"/>
      <c r="R51" s="16"/>
      <c r="S51" s="18"/>
      <c r="T51" s="16">
        <v>3</v>
      </c>
      <c r="U51" s="18">
        <f>U46*T51/100</f>
        <v>3</v>
      </c>
      <c r="V51" s="16"/>
      <c r="W51" s="146"/>
      <c r="X51" s="147"/>
      <c r="Y51" s="148"/>
      <c r="Z51" s="25"/>
    </row>
    <row r="52" spans="1:26" s="46" customFormat="1" ht="15.75" customHeight="1" x14ac:dyDescent="0.25">
      <c r="A52" s="135"/>
      <c r="B52" s="206" t="s">
        <v>258</v>
      </c>
      <c r="C52" s="196"/>
      <c r="D52" s="136">
        <v>2</v>
      </c>
      <c r="E52" s="18">
        <f>E46*D52/100</f>
        <v>1.4210526315789473</v>
      </c>
      <c r="F52" s="137"/>
      <c r="G52" s="18"/>
      <c r="H52" s="137">
        <v>2</v>
      </c>
      <c r="I52" s="18">
        <f>I46*H52/100</f>
        <v>1.6842105263157894</v>
      </c>
      <c r="J52" s="139"/>
      <c r="K52" s="18"/>
      <c r="L52" s="139">
        <v>2</v>
      </c>
      <c r="M52" s="18">
        <f>M46*L52/100</f>
        <v>1.7894736842105263</v>
      </c>
      <c r="N52" s="139"/>
      <c r="O52" s="18"/>
      <c r="P52" s="139"/>
      <c r="Q52" s="18"/>
      <c r="R52" s="139">
        <v>2</v>
      </c>
      <c r="S52" s="18">
        <f>S46*R52/100</f>
        <v>1.368421052631579</v>
      </c>
      <c r="T52" s="139"/>
      <c r="U52" s="18"/>
      <c r="V52" s="139">
        <v>3</v>
      </c>
      <c r="W52" s="146">
        <f>W46*V52/100</f>
        <v>2.8421052631578947</v>
      </c>
      <c r="X52" s="149"/>
      <c r="Y52" s="148"/>
      <c r="Z52" s="150"/>
    </row>
    <row r="53" spans="1:26" s="46" customFormat="1" ht="15.75" customHeight="1" x14ac:dyDescent="0.25">
      <c r="A53" s="135"/>
      <c r="B53" s="206" t="s">
        <v>259</v>
      </c>
      <c r="C53" s="196"/>
      <c r="D53" s="136">
        <v>2</v>
      </c>
      <c r="E53" s="18">
        <f>E46*D53/100</f>
        <v>1.4210526315789473</v>
      </c>
      <c r="F53" s="137"/>
      <c r="G53" s="18"/>
      <c r="H53" s="137"/>
      <c r="I53" s="18"/>
      <c r="J53" s="139"/>
      <c r="K53" s="18"/>
      <c r="L53" s="139"/>
      <c r="M53" s="18"/>
      <c r="N53" s="139">
        <v>2</v>
      </c>
      <c r="O53" s="18">
        <f>O46*N53/100</f>
        <v>1.8421052631578947</v>
      </c>
      <c r="P53" s="139"/>
      <c r="Q53" s="18"/>
      <c r="R53" s="139"/>
      <c r="S53" s="18"/>
      <c r="T53" s="139">
        <v>2</v>
      </c>
      <c r="U53" s="18">
        <f>U46*T53/100</f>
        <v>2</v>
      </c>
      <c r="V53" s="139"/>
      <c r="W53" s="146"/>
      <c r="X53" s="149"/>
      <c r="Y53" s="151"/>
      <c r="Z53" s="150"/>
    </row>
    <row r="54" spans="1:26" s="46" customFormat="1" ht="15.75" customHeight="1" x14ac:dyDescent="0.25">
      <c r="A54" s="141"/>
      <c r="B54" s="195" t="s">
        <v>260</v>
      </c>
      <c r="C54" s="196"/>
      <c r="D54" s="142">
        <v>3</v>
      </c>
      <c r="E54" s="18">
        <f>E46*D54/100</f>
        <v>2.1315789473684212</v>
      </c>
      <c r="F54" s="143">
        <v>2</v>
      </c>
      <c r="G54" s="18">
        <f>G46*F54/100</f>
        <v>1.1052631578947369</v>
      </c>
      <c r="H54" s="143"/>
      <c r="I54" s="18"/>
      <c r="J54" s="144">
        <v>2</v>
      </c>
      <c r="K54" s="18">
        <f>K46*J54/100</f>
        <v>1.7368421052631582</v>
      </c>
      <c r="L54" s="144"/>
      <c r="M54" s="18"/>
      <c r="N54" s="144">
        <v>3</v>
      </c>
      <c r="O54" s="18">
        <f>O46*N54/100</f>
        <v>2.763157894736842</v>
      </c>
      <c r="P54" s="144">
        <v>3</v>
      </c>
      <c r="Q54" s="18">
        <f>Q46*P54/100</f>
        <v>2.9210526315789473</v>
      </c>
      <c r="R54" s="144"/>
      <c r="S54" s="18"/>
      <c r="T54" s="143">
        <v>2</v>
      </c>
      <c r="U54" s="18">
        <f>U46*T54/100</f>
        <v>2</v>
      </c>
      <c r="V54" s="144">
        <v>2</v>
      </c>
      <c r="W54" s="146">
        <f>W46*V54/100</f>
        <v>1.8947368421052631</v>
      </c>
      <c r="X54" s="149"/>
      <c r="Y54" s="148"/>
      <c r="Z54" s="150"/>
    </row>
    <row r="55" spans="1:26" ht="15" customHeight="1" x14ac:dyDescent="0.25">
      <c r="A55" s="81"/>
      <c r="B55" s="215" t="s">
        <v>448</v>
      </c>
      <c r="C55" s="215"/>
      <c r="D55" s="85"/>
      <c r="E55" s="88">
        <f>SUM(D7:D44)</f>
        <v>26.869999999999997</v>
      </c>
      <c r="F55" s="85"/>
      <c r="G55" s="88">
        <f>SUM(F7:F44)</f>
        <v>22.189999999999998</v>
      </c>
      <c r="H55" s="85"/>
      <c r="I55" s="88">
        <f>SUM(H7:H44)</f>
        <v>24.399999999999995</v>
      </c>
      <c r="J55" s="85"/>
      <c r="K55" s="88">
        <f>SUM(J7:J44)</f>
        <v>24.48</v>
      </c>
      <c r="L55" s="85"/>
      <c r="M55" s="88">
        <f>SUM(L7:L44)</f>
        <v>24.690000000000005</v>
      </c>
      <c r="N55" s="85"/>
      <c r="O55" s="88">
        <f>SUM(N7:N44)</f>
        <v>25.639999999999997</v>
      </c>
      <c r="P55" s="85"/>
      <c r="Q55" s="88">
        <f>SUM(P7:P44)</f>
        <v>28.799999999999997</v>
      </c>
      <c r="R55" s="85"/>
      <c r="S55" s="88">
        <f>SUM(R7:R44)</f>
        <v>22.620000000000005</v>
      </c>
      <c r="T55" s="85"/>
      <c r="U55" s="88">
        <f>SUM(T7:T44)</f>
        <v>25.83</v>
      </c>
      <c r="V55" s="85"/>
      <c r="W55" s="88">
        <f>SUM(V7:V44)</f>
        <v>27.429999999999996</v>
      </c>
      <c r="X55" s="152"/>
      <c r="Y55" s="153"/>
    </row>
    <row r="56" spans="1:26" ht="15.75" customHeight="1" x14ac:dyDescent="0.25">
      <c r="A56" s="81"/>
      <c r="B56" s="216" t="s">
        <v>449</v>
      </c>
      <c r="C56" s="216"/>
      <c r="D56" s="85"/>
      <c r="E56" s="87">
        <f>E55/38*100</f>
        <v>70.710526315789465</v>
      </c>
      <c r="F56" s="85"/>
      <c r="G56" s="87">
        <f>G55/38*100</f>
        <v>58.394736842105253</v>
      </c>
      <c r="H56" s="85"/>
      <c r="I56" s="87">
        <f>I55/38*100</f>
        <v>64.210526315789465</v>
      </c>
      <c r="J56" s="85"/>
      <c r="K56" s="87">
        <f>K55/38*100</f>
        <v>64.421052631578945</v>
      </c>
      <c r="L56" s="85"/>
      <c r="M56" s="87">
        <f>M55/38*100</f>
        <v>64.973684210526329</v>
      </c>
      <c r="N56" s="85"/>
      <c r="O56" s="87">
        <f>O55/38*100</f>
        <v>67.473684210526301</v>
      </c>
      <c r="P56" s="85"/>
      <c r="Q56" s="87">
        <f>Q55/38*100</f>
        <v>75.78947368421052</v>
      </c>
      <c r="R56" s="85"/>
      <c r="S56" s="87">
        <f>S55/38*100</f>
        <v>59.526315789473692</v>
      </c>
      <c r="T56" s="85"/>
      <c r="U56" s="87">
        <f>U55/38*100</f>
        <v>67.973684210526315</v>
      </c>
      <c r="V56" s="85"/>
      <c r="W56" s="87">
        <f>W55/38*100</f>
        <v>72.18421052631578</v>
      </c>
      <c r="X56" s="1"/>
      <c r="Y56" s="5"/>
    </row>
    <row r="57" spans="1:26" ht="15.75" customHeight="1" x14ac:dyDescent="0.25">
      <c r="A57" s="4"/>
    </row>
    <row r="58" spans="1:26" ht="15.75" customHeight="1" x14ac:dyDescent="0.25">
      <c r="A58" s="4"/>
    </row>
    <row r="59" spans="1:26" ht="15.75" customHeight="1" x14ac:dyDescent="0.25">
      <c r="A59" s="4"/>
    </row>
    <row r="60" spans="1:26" ht="15.75" customHeight="1" x14ac:dyDescent="0.25">
      <c r="A60" s="4"/>
    </row>
    <row r="61" spans="1:26" ht="15.75" customHeight="1" x14ac:dyDescent="0.25">
      <c r="A61" s="4"/>
    </row>
    <row r="62" spans="1:26" ht="15.75" customHeight="1" x14ac:dyDescent="0.25">
      <c r="A62" s="4"/>
    </row>
    <row r="63" spans="1:26" ht="15.75" customHeight="1" x14ac:dyDescent="0.25">
      <c r="A63" s="4"/>
    </row>
    <row r="64" spans="1:26" ht="15.75" customHeight="1" x14ac:dyDescent="0.25">
      <c r="A64" s="4"/>
    </row>
    <row r="65" spans="1:21" ht="15.75" customHeight="1" x14ac:dyDescent="0.25">
      <c r="A65" s="4"/>
    </row>
    <row r="66" spans="1:21" ht="15.75" customHeight="1" x14ac:dyDescent="0.25"/>
    <row r="67" spans="1:21" ht="15.75" customHeight="1" x14ac:dyDescent="0.25"/>
    <row r="68" spans="1:21" ht="15.75" customHeight="1" x14ac:dyDescent="0.25"/>
    <row r="69" spans="1:21" ht="15.75" customHeight="1" x14ac:dyDescent="0.25"/>
    <row r="70" spans="1:21" ht="15.75" customHeight="1" x14ac:dyDescent="0.25"/>
    <row r="71" spans="1:21" ht="15.75" customHeight="1" x14ac:dyDescent="0.25"/>
    <row r="72" spans="1:21" ht="15.75" customHeight="1" x14ac:dyDescent="0.25"/>
    <row r="73" spans="1:21" ht="15.75" customHeight="1" x14ac:dyDescent="0.25"/>
    <row r="74" spans="1:21" ht="15.75" customHeight="1" x14ac:dyDescent="0.25">
      <c r="G74" s="2"/>
      <c r="I74" s="2"/>
      <c r="K74" s="2"/>
    </row>
    <row r="75" spans="1:21" ht="15.75" customHeight="1" x14ac:dyDescent="0.25">
      <c r="E75" s="1"/>
      <c r="G75" s="1"/>
      <c r="I75" s="2"/>
      <c r="K75" s="3"/>
      <c r="M75" s="2"/>
      <c r="O75" s="2"/>
      <c r="Q75" s="2">
        <f>Q74/180*100</f>
        <v>0</v>
      </c>
      <c r="S75" s="2">
        <f>S74/180*100</f>
        <v>0</v>
      </c>
      <c r="U75" s="2">
        <f>U74/180*100</f>
        <v>0</v>
      </c>
    </row>
    <row r="76" spans="1:21" ht="15.75" customHeight="1" x14ac:dyDescent="0.25"/>
    <row r="77" spans="1:21" ht="15.75" customHeight="1" x14ac:dyDescent="0.25"/>
    <row r="78" spans="1:21" ht="15.75" customHeight="1" x14ac:dyDescent="0.25"/>
    <row r="79" spans="1:21" ht="15.75" customHeight="1" x14ac:dyDescent="0.25"/>
    <row r="80" spans="1:2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</sheetData>
  <mergeCells count="26">
    <mergeCell ref="B52:C52"/>
    <mergeCell ref="B53:C53"/>
    <mergeCell ref="A1:W1"/>
    <mergeCell ref="A2:W2"/>
    <mergeCell ref="B49:C49"/>
    <mergeCell ref="B50:C50"/>
    <mergeCell ref="A3:U3"/>
    <mergeCell ref="V6:W6"/>
    <mergeCell ref="A4:W4"/>
    <mergeCell ref="B47:C47"/>
    <mergeCell ref="B55:C55"/>
    <mergeCell ref="B56:C56"/>
    <mergeCell ref="B54:C54"/>
    <mergeCell ref="T6:U6"/>
    <mergeCell ref="B46:C46"/>
    <mergeCell ref="B48:C48"/>
    <mergeCell ref="B51:C51"/>
    <mergeCell ref="D6:E6"/>
    <mergeCell ref="R6:S6"/>
    <mergeCell ref="F6:G6"/>
    <mergeCell ref="H6:I6"/>
    <mergeCell ref="J6:K6"/>
    <mergeCell ref="L6:M6"/>
    <mergeCell ref="N6:O6"/>
    <mergeCell ref="P6:Q6"/>
    <mergeCell ref="B45:C45"/>
  </mergeCells>
  <conditionalFormatting sqref="D7:D44 F7:F44 H7:H44 J7:J44 L7:L44 N7:N44 P7:P44 R7:R44 T7:T44 V7:V44">
    <cfRule type="cellIs" dxfId="66" priority="1" operator="lessThan">
      <formula>0.55</formula>
    </cfRule>
  </conditionalFormatting>
  <conditionalFormatting sqref="D7:D44">
    <cfRule type="cellIs" dxfId="65" priority="3" stopIfTrue="1" operator="lessThan">
      <formula>0.5</formula>
    </cfRule>
  </conditionalFormatting>
  <conditionalFormatting sqref="E7:E44 G7:G44 I7:I44 K7:K44 M7:M44 O7:O44 Q7:Q44 S7:S44 U7:U44 W7:W44">
    <cfRule type="containsText" dxfId="64" priority="2" operator="containsText" text="N">
      <formula>NOT(ISERROR(SEARCH("N",E7)))</formula>
    </cfRule>
  </conditionalFormatting>
  <conditionalFormatting sqref="F7:F44">
    <cfRule type="cellIs" dxfId="63" priority="21" stopIfTrue="1" operator="lessThan">
      <formula>0.5</formula>
    </cfRule>
  </conditionalFormatting>
  <conditionalFormatting sqref="H7:H44">
    <cfRule type="cellIs" dxfId="62" priority="39" stopIfTrue="1" operator="lessThan">
      <formula>0.45</formula>
    </cfRule>
  </conditionalFormatting>
  <conditionalFormatting sqref="J7:J44">
    <cfRule type="cellIs" dxfId="61" priority="57" stopIfTrue="1" operator="lessThan">
      <formula>0.45</formula>
    </cfRule>
  </conditionalFormatting>
  <conditionalFormatting sqref="L7:L44">
    <cfRule type="cellIs" dxfId="60" priority="75" stopIfTrue="1" operator="lessThan">
      <formula>0.45</formula>
    </cfRule>
  </conditionalFormatting>
  <conditionalFormatting sqref="N7:N44">
    <cfRule type="cellIs" dxfId="59" priority="93" stopIfTrue="1" operator="lessThan">
      <formula>0.45</formula>
    </cfRule>
  </conditionalFormatting>
  <conditionalFormatting sqref="P7:P44">
    <cfRule type="cellIs" dxfId="58" priority="129" stopIfTrue="1" operator="lessThan">
      <formula>0.45</formula>
    </cfRule>
  </conditionalFormatting>
  <conditionalFormatting sqref="R7:R44">
    <cfRule type="cellIs" dxfId="57" priority="111" stopIfTrue="1" operator="lessThan">
      <formula>0.5</formula>
    </cfRule>
  </conditionalFormatting>
  <conditionalFormatting sqref="T7:T44">
    <cfRule type="cellIs" dxfId="56" priority="147" stopIfTrue="1" operator="lessThan">
      <formula>0.5</formula>
    </cfRule>
  </conditionalFormatting>
  <conditionalFormatting sqref="V7:V44">
    <cfRule type="cellIs" dxfId="55" priority="359" stopIfTrue="1" operator="lessThan">
      <formula>0.5</formula>
    </cfRule>
  </conditionalFormatting>
  <pageMargins left="0.7" right="0.7" top="0.75" bottom="0.75" header="0" footer="0"/>
  <pageSetup paperSize="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339"/>
  <sheetViews>
    <sheetView topLeftCell="A77" zoomScale="115" zoomScaleNormal="115" workbookViewId="0">
      <selection sqref="A1:W107"/>
    </sheetView>
  </sheetViews>
  <sheetFormatPr defaultColWidth="12.5703125" defaultRowHeight="15" customHeight="1" x14ac:dyDescent="0.25"/>
  <cols>
    <col min="1" max="1" width="7.5703125" customWidth="1"/>
    <col min="2" max="2" width="13.140625" bestFit="1" customWidth="1"/>
    <col min="3" max="3" width="43.42578125" customWidth="1"/>
    <col min="4" max="4" width="7.5703125" customWidth="1"/>
    <col min="5" max="5" width="8.7109375" bestFit="1" customWidth="1"/>
    <col min="6" max="6" width="8" customWidth="1"/>
    <col min="7" max="7" width="8.7109375" bestFit="1" customWidth="1"/>
    <col min="8" max="8" width="7.5703125" customWidth="1"/>
    <col min="9" max="9" width="8.7109375" bestFit="1" customWidth="1"/>
    <col min="10" max="10" width="7.5703125" customWidth="1"/>
    <col min="11" max="11" width="8.7109375" bestFit="1" customWidth="1"/>
    <col min="12" max="12" width="7.5703125" customWidth="1"/>
    <col min="13" max="13" width="8.7109375" bestFit="1" customWidth="1"/>
    <col min="14" max="14" width="7.5703125" customWidth="1"/>
    <col min="15" max="15" width="8.7109375" bestFit="1" customWidth="1"/>
    <col min="16" max="16" width="7.5703125" customWidth="1"/>
    <col min="17" max="17" width="8.7109375" bestFit="1" customWidth="1"/>
    <col min="18" max="18" width="7.5703125" customWidth="1"/>
    <col min="19" max="19" width="8.7109375" bestFit="1" customWidth="1"/>
    <col min="20" max="20" width="7.5703125" customWidth="1"/>
    <col min="21" max="21" width="8.7109375" bestFit="1" customWidth="1"/>
    <col min="22" max="22" width="7.5703125" customWidth="1"/>
    <col min="23" max="23" width="8.7109375" bestFit="1" customWidth="1"/>
    <col min="24" max="26" width="7.5703125" customWidth="1"/>
  </cols>
  <sheetData>
    <row r="1" spans="1:23" ht="18.75" x14ac:dyDescent="0.2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</row>
    <row r="2" spans="1:23" ht="15.75" x14ac:dyDescent="0.25">
      <c r="A2" s="209" t="s">
        <v>69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3" ht="15.75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30"/>
      <c r="W3" s="30"/>
    </row>
    <row r="4" spans="1:23" ht="21" x14ac:dyDescent="0.25">
      <c r="A4" s="217" t="s">
        <v>499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</row>
    <row r="5" spans="1:23" ht="2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47" customFormat="1" ht="76.5" customHeight="1" x14ac:dyDescent="0.25">
      <c r="A6" s="12" t="s">
        <v>71</v>
      </c>
      <c r="B6" s="12" t="s">
        <v>72</v>
      </c>
      <c r="C6" s="12" t="s">
        <v>73</v>
      </c>
      <c r="D6" s="201" t="s">
        <v>500</v>
      </c>
      <c r="E6" s="223"/>
      <c r="F6" s="201" t="s">
        <v>501</v>
      </c>
      <c r="G6" s="223"/>
      <c r="H6" s="201" t="s">
        <v>502</v>
      </c>
      <c r="I6" s="223"/>
      <c r="J6" s="201" t="s">
        <v>503</v>
      </c>
      <c r="K6" s="223"/>
      <c r="L6" s="201" t="s">
        <v>504</v>
      </c>
      <c r="M6" s="223"/>
      <c r="N6" s="201" t="s">
        <v>505</v>
      </c>
      <c r="O6" s="223"/>
      <c r="P6" s="201" t="s">
        <v>506</v>
      </c>
      <c r="Q6" s="223"/>
      <c r="R6" s="201" t="s">
        <v>507</v>
      </c>
      <c r="S6" s="223"/>
      <c r="T6" s="201" t="s">
        <v>508</v>
      </c>
      <c r="U6" s="223"/>
      <c r="V6" s="201" t="s">
        <v>509</v>
      </c>
      <c r="W6" s="223"/>
    </row>
    <row r="7" spans="1:23" ht="15.75" x14ac:dyDescent="0.25">
      <c r="A7" s="81">
        <v>1</v>
      </c>
      <c r="B7" s="32">
        <v>1801</v>
      </c>
      <c r="C7" s="32" t="s">
        <v>510</v>
      </c>
      <c r="D7" s="31">
        <v>0.63</v>
      </c>
      <c r="E7" s="81" t="str">
        <f t="shared" ref="E7:E95" si="0">IF(D7&gt;=55%,"Y","N")</f>
        <v>Y</v>
      </c>
      <c r="F7" s="31">
        <v>0.68</v>
      </c>
      <c r="G7" s="81" t="str">
        <f t="shared" ref="G7:U95" si="1">IF(F7&gt;=55%,"Y","N")</f>
        <v>Y</v>
      </c>
      <c r="H7" s="31">
        <v>0.63</v>
      </c>
      <c r="I7" s="81" t="str">
        <f>IF(H7&gt;=55%,"Y","N")</f>
        <v>Y</v>
      </c>
      <c r="J7" s="31">
        <v>0.56999999999999995</v>
      </c>
      <c r="K7" s="81" t="str">
        <f t="shared" ref="K7:K95" si="2">IF(J7&gt;=55%,"Y","N")</f>
        <v>Y</v>
      </c>
      <c r="L7" s="31">
        <v>0.71</v>
      </c>
      <c r="M7" s="81" t="str">
        <f>IF(L7&gt;=55%,"Y","N")</f>
        <v>Y</v>
      </c>
      <c r="N7" s="31">
        <v>0.56999999999999995</v>
      </c>
      <c r="O7" s="81" t="str">
        <f t="shared" ref="O7:O95" si="3">IF(N7&gt;=55%,"Y","N")</f>
        <v>Y</v>
      </c>
      <c r="P7" s="31">
        <v>0.84</v>
      </c>
      <c r="Q7" s="81" t="str">
        <f t="shared" ref="Q7:Q95" si="4">IF(P7&gt;=55%,"Y","N")</f>
        <v>Y</v>
      </c>
      <c r="R7" s="31">
        <v>0.61</v>
      </c>
      <c r="S7" s="81" t="str">
        <f t="shared" ref="S7:S95" si="5">IF(R7&gt;=55%,"Y","N")</f>
        <v>Y</v>
      </c>
      <c r="T7" s="31">
        <v>0.78</v>
      </c>
      <c r="U7" s="81" t="str">
        <f t="shared" ref="U7:U95" si="6">IF(T7&gt;=55%,"Y","N")</f>
        <v>Y</v>
      </c>
      <c r="V7" s="31">
        <v>0.72</v>
      </c>
      <c r="W7" s="81" t="str">
        <f t="shared" ref="W7:W95" si="7">IF(V7&gt;=55%,"Y","N")</f>
        <v>Y</v>
      </c>
    </row>
    <row r="8" spans="1:23" ht="15.75" x14ac:dyDescent="0.25">
      <c r="A8" s="81">
        <v>2</v>
      </c>
      <c r="B8" s="32">
        <v>1803</v>
      </c>
      <c r="C8" s="32" t="s">
        <v>511</v>
      </c>
      <c r="D8" s="31">
        <v>0.72499999999999998</v>
      </c>
      <c r="E8" s="81" t="str">
        <f t="shared" si="0"/>
        <v>Y</v>
      </c>
      <c r="F8" s="31">
        <v>0.65</v>
      </c>
      <c r="G8" s="81" t="str">
        <f t="shared" si="1"/>
        <v>Y</v>
      </c>
      <c r="H8" s="31">
        <v>0.49</v>
      </c>
      <c r="I8" s="81" t="str">
        <f t="shared" ref="I8:I95" si="8">IF(H8&gt;=55%,"Y","N")</f>
        <v>N</v>
      </c>
      <c r="J8" s="31">
        <v>0.56000000000000005</v>
      </c>
      <c r="K8" s="81" t="str">
        <f t="shared" si="2"/>
        <v>Y</v>
      </c>
      <c r="L8" s="31">
        <v>0.65</v>
      </c>
      <c r="M8" s="81" t="str">
        <f t="shared" ref="M8:M95" si="9">IF(L8&gt;=55%,"Y","N")</f>
        <v>Y</v>
      </c>
      <c r="N8" s="31">
        <v>0.5</v>
      </c>
      <c r="O8" s="81" t="str">
        <f t="shared" si="3"/>
        <v>N</v>
      </c>
      <c r="P8" s="31">
        <v>0.82</v>
      </c>
      <c r="Q8" s="81" t="str">
        <f t="shared" si="4"/>
        <v>Y</v>
      </c>
      <c r="R8" s="31">
        <v>0.67</v>
      </c>
      <c r="S8" s="81" t="str">
        <f t="shared" si="5"/>
        <v>Y</v>
      </c>
      <c r="T8" s="31">
        <v>0.56000000000000005</v>
      </c>
      <c r="U8" s="81" t="str">
        <f t="shared" si="6"/>
        <v>Y</v>
      </c>
      <c r="V8" s="31">
        <v>0.72</v>
      </c>
      <c r="W8" s="81" t="str">
        <f t="shared" si="7"/>
        <v>Y</v>
      </c>
    </row>
    <row r="9" spans="1:23" ht="15.75" x14ac:dyDescent="0.25">
      <c r="A9" s="81">
        <v>3</v>
      </c>
      <c r="B9" s="32">
        <v>1804</v>
      </c>
      <c r="C9" s="32" t="s">
        <v>512</v>
      </c>
      <c r="D9" s="31">
        <v>0.59</v>
      </c>
      <c r="E9" s="81" t="str">
        <f t="shared" si="0"/>
        <v>Y</v>
      </c>
      <c r="F9" s="31">
        <v>0.6</v>
      </c>
      <c r="G9" s="81" t="str">
        <f t="shared" si="1"/>
        <v>Y</v>
      </c>
      <c r="H9" s="31">
        <v>0.45</v>
      </c>
      <c r="I9" s="81" t="str">
        <f t="shared" si="8"/>
        <v>N</v>
      </c>
      <c r="J9" s="31">
        <v>0.48</v>
      </c>
      <c r="K9" s="81" t="str">
        <f t="shared" si="2"/>
        <v>N</v>
      </c>
      <c r="L9" s="31">
        <v>0.63</v>
      </c>
      <c r="M9" s="81" t="str">
        <f t="shared" si="9"/>
        <v>Y</v>
      </c>
      <c r="N9" s="31">
        <v>0.56999999999999995</v>
      </c>
      <c r="O9" s="81" t="str">
        <f t="shared" si="3"/>
        <v>Y</v>
      </c>
      <c r="P9" s="31">
        <v>0.82</v>
      </c>
      <c r="Q9" s="81" t="str">
        <f t="shared" si="4"/>
        <v>Y</v>
      </c>
      <c r="R9" s="31">
        <v>0.5</v>
      </c>
      <c r="S9" s="81" t="str">
        <f t="shared" si="5"/>
        <v>N</v>
      </c>
      <c r="T9" s="31">
        <v>0.78</v>
      </c>
      <c r="U9" s="81" t="str">
        <f t="shared" si="6"/>
        <v>Y</v>
      </c>
      <c r="V9" s="31">
        <v>0.76</v>
      </c>
      <c r="W9" s="81" t="str">
        <f t="shared" si="7"/>
        <v>Y</v>
      </c>
    </row>
    <row r="10" spans="1:23" ht="15.75" x14ac:dyDescent="0.25">
      <c r="A10" s="81">
        <v>4</v>
      </c>
      <c r="B10" s="32">
        <v>1805</v>
      </c>
      <c r="C10" s="32" t="s">
        <v>513</v>
      </c>
      <c r="D10" s="31">
        <v>0.7</v>
      </c>
      <c r="E10" s="81" t="str">
        <f t="shared" si="0"/>
        <v>Y</v>
      </c>
      <c r="F10" s="31">
        <v>0.78</v>
      </c>
      <c r="G10" s="81" t="str">
        <f t="shared" si="1"/>
        <v>Y</v>
      </c>
      <c r="H10" s="31">
        <v>0.52</v>
      </c>
      <c r="I10" s="81" t="str">
        <f t="shared" si="8"/>
        <v>N</v>
      </c>
      <c r="J10" s="31">
        <v>0.55000000000000004</v>
      </c>
      <c r="K10" s="81" t="str">
        <f t="shared" si="2"/>
        <v>Y</v>
      </c>
      <c r="L10" s="31">
        <v>0.67</v>
      </c>
      <c r="M10" s="81" t="str">
        <f t="shared" si="9"/>
        <v>Y</v>
      </c>
      <c r="N10" s="31">
        <v>0.61</v>
      </c>
      <c r="O10" s="81" t="str">
        <f t="shared" si="3"/>
        <v>Y</v>
      </c>
      <c r="P10" s="31">
        <v>0.84</v>
      </c>
      <c r="Q10" s="81" t="str">
        <f t="shared" si="4"/>
        <v>Y</v>
      </c>
      <c r="R10" s="31">
        <v>0.71</v>
      </c>
      <c r="S10" s="81" t="str">
        <f t="shared" si="5"/>
        <v>Y</v>
      </c>
      <c r="T10" s="31">
        <v>0.64</v>
      </c>
      <c r="U10" s="81" t="str">
        <f t="shared" si="6"/>
        <v>Y</v>
      </c>
      <c r="V10" s="31">
        <v>0.86</v>
      </c>
      <c r="W10" s="81" t="str">
        <f t="shared" si="7"/>
        <v>Y</v>
      </c>
    </row>
    <row r="11" spans="1:23" ht="15.75" customHeight="1" x14ac:dyDescent="0.25">
      <c r="A11" s="81">
        <v>5</v>
      </c>
      <c r="B11" s="32">
        <v>1711</v>
      </c>
      <c r="C11" s="32" t="s">
        <v>514</v>
      </c>
      <c r="D11" s="31">
        <v>0.6</v>
      </c>
      <c r="E11" s="81" t="str">
        <f t="shared" si="0"/>
        <v>Y</v>
      </c>
      <c r="F11" s="31">
        <v>0.68</v>
      </c>
      <c r="G11" s="81" t="str">
        <f t="shared" si="1"/>
        <v>Y</v>
      </c>
      <c r="H11" s="31">
        <v>0.49</v>
      </c>
      <c r="I11" s="81" t="str">
        <f t="shared" si="8"/>
        <v>N</v>
      </c>
      <c r="J11" s="31">
        <v>0.64</v>
      </c>
      <c r="K11" s="81" t="str">
        <f t="shared" si="2"/>
        <v>Y</v>
      </c>
      <c r="L11" s="31">
        <v>0.53</v>
      </c>
      <c r="M11" s="81" t="str">
        <f t="shared" si="9"/>
        <v>N</v>
      </c>
      <c r="N11" s="31">
        <v>0.6</v>
      </c>
      <c r="O11" s="81" t="str">
        <f t="shared" si="3"/>
        <v>Y</v>
      </c>
      <c r="P11" s="31">
        <v>0.86</v>
      </c>
      <c r="Q11" s="81" t="str">
        <f t="shared" si="4"/>
        <v>Y</v>
      </c>
      <c r="R11" s="31">
        <v>0.62</v>
      </c>
      <c r="S11" s="81" t="str">
        <f t="shared" si="5"/>
        <v>Y</v>
      </c>
      <c r="T11" s="31">
        <v>0.57999999999999996</v>
      </c>
      <c r="U11" s="81" t="str">
        <f t="shared" si="6"/>
        <v>Y</v>
      </c>
      <c r="V11" s="31">
        <v>0.51</v>
      </c>
      <c r="W11" s="81" t="str">
        <f t="shared" si="7"/>
        <v>N</v>
      </c>
    </row>
    <row r="12" spans="1:23" ht="15.75" customHeight="1" x14ac:dyDescent="0.25">
      <c r="A12" s="81">
        <v>6</v>
      </c>
      <c r="B12" s="32">
        <v>1705</v>
      </c>
      <c r="C12" s="32" t="s">
        <v>515</v>
      </c>
      <c r="D12" s="31">
        <v>0.67500000000000004</v>
      </c>
      <c r="E12" s="81" t="str">
        <f t="shared" si="0"/>
        <v>Y</v>
      </c>
      <c r="F12" s="31">
        <v>0.52</v>
      </c>
      <c r="G12" s="81" t="str">
        <f t="shared" si="1"/>
        <v>N</v>
      </c>
      <c r="H12" s="31">
        <v>0.46</v>
      </c>
      <c r="I12" s="81" t="str">
        <f t="shared" si="8"/>
        <v>N</v>
      </c>
      <c r="J12" s="31">
        <v>0.63</v>
      </c>
      <c r="K12" s="81" t="str">
        <f t="shared" si="2"/>
        <v>Y</v>
      </c>
      <c r="L12" s="31">
        <v>0.65</v>
      </c>
      <c r="M12" s="81" t="str">
        <f t="shared" si="9"/>
        <v>Y</v>
      </c>
      <c r="N12" s="31">
        <v>0.51</v>
      </c>
      <c r="O12" s="81" t="str">
        <f t="shared" si="3"/>
        <v>N</v>
      </c>
      <c r="P12" s="31">
        <v>0.66</v>
      </c>
      <c r="Q12" s="81" t="str">
        <f t="shared" si="4"/>
        <v>Y</v>
      </c>
      <c r="R12" s="31">
        <v>0.6</v>
      </c>
      <c r="S12" s="81" t="str">
        <f t="shared" si="5"/>
        <v>Y</v>
      </c>
      <c r="T12" s="31">
        <v>0.78</v>
      </c>
      <c r="U12" s="81" t="str">
        <f t="shared" si="6"/>
        <v>Y</v>
      </c>
      <c r="V12" s="31">
        <v>0.5</v>
      </c>
      <c r="W12" s="81" t="str">
        <f t="shared" si="7"/>
        <v>N</v>
      </c>
    </row>
    <row r="13" spans="1:23" ht="15.75" customHeight="1" x14ac:dyDescent="0.25">
      <c r="A13" s="81">
        <v>7</v>
      </c>
      <c r="B13" s="32">
        <v>1807</v>
      </c>
      <c r="C13" s="32" t="s">
        <v>516</v>
      </c>
      <c r="D13" s="31">
        <v>0.61</v>
      </c>
      <c r="E13" s="81" t="str">
        <f t="shared" si="0"/>
        <v>Y</v>
      </c>
      <c r="F13" s="31">
        <v>0.7</v>
      </c>
      <c r="G13" s="81" t="str">
        <f t="shared" si="1"/>
        <v>Y</v>
      </c>
      <c r="H13" s="31">
        <v>0.57999999999999996</v>
      </c>
      <c r="I13" s="81" t="str">
        <f t="shared" si="8"/>
        <v>Y</v>
      </c>
      <c r="J13" s="31">
        <v>0.64</v>
      </c>
      <c r="K13" s="81" t="str">
        <f t="shared" si="2"/>
        <v>Y</v>
      </c>
      <c r="L13" s="31">
        <v>0.76</v>
      </c>
      <c r="M13" s="81" t="str">
        <f t="shared" si="9"/>
        <v>Y</v>
      </c>
      <c r="N13" s="31">
        <v>0.64</v>
      </c>
      <c r="O13" s="81" t="str">
        <f t="shared" si="3"/>
        <v>Y</v>
      </c>
      <c r="P13" s="31">
        <v>0.86</v>
      </c>
      <c r="Q13" s="81" t="str">
        <f t="shared" si="4"/>
        <v>Y</v>
      </c>
      <c r="R13" s="31">
        <v>0.63</v>
      </c>
      <c r="S13" s="81" t="str">
        <f t="shared" si="5"/>
        <v>Y</v>
      </c>
      <c r="T13" s="31">
        <v>0.62</v>
      </c>
      <c r="U13" s="81" t="str">
        <f t="shared" si="6"/>
        <v>Y</v>
      </c>
      <c r="V13" s="31">
        <v>0.74</v>
      </c>
      <c r="W13" s="81" t="str">
        <f t="shared" si="7"/>
        <v>Y</v>
      </c>
    </row>
    <row r="14" spans="1:23" ht="15.75" customHeight="1" x14ac:dyDescent="0.25">
      <c r="A14" s="81">
        <v>8</v>
      </c>
      <c r="B14" s="32">
        <v>1808</v>
      </c>
      <c r="C14" s="32" t="s">
        <v>517</v>
      </c>
      <c r="D14" s="31">
        <v>0.53500000000000003</v>
      </c>
      <c r="E14" s="81" t="str">
        <f t="shared" si="0"/>
        <v>N</v>
      </c>
      <c r="F14" s="31">
        <v>0.57999999999999996</v>
      </c>
      <c r="G14" s="81" t="str">
        <f t="shared" si="1"/>
        <v>Y</v>
      </c>
      <c r="H14" s="31">
        <v>0.54</v>
      </c>
      <c r="I14" s="81" t="str">
        <f t="shared" si="8"/>
        <v>N</v>
      </c>
      <c r="J14" s="31">
        <v>0.56999999999999995</v>
      </c>
      <c r="K14" s="81" t="str">
        <f t="shared" si="2"/>
        <v>Y</v>
      </c>
      <c r="L14" s="31">
        <v>0.6</v>
      </c>
      <c r="M14" s="81" t="str">
        <f t="shared" si="9"/>
        <v>Y</v>
      </c>
      <c r="N14" s="31">
        <v>0.51</v>
      </c>
      <c r="O14" s="81" t="str">
        <f t="shared" si="3"/>
        <v>N</v>
      </c>
      <c r="P14" s="31">
        <v>0.78</v>
      </c>
      <c r="Q14" s="81" t="str">
        <f t="shared" si="4"/>
        <v>Y</v>
      </c>
      <c r="R14" s="31">
        <v>0.51</v>
      </c>
      <c r="S14" s="81" t="str">
        <f t="shared" si="5"/>
        <v>N</v>
      </c>
      <c r="T14" s="31">
        <v>0.62</v>
      </c>
      <c r="U14" s="81" t="str">
        <f t="shared" si="6"/>
        <v>Y</v>
      </c>
      <c r="V14" s="31">
        <v>0.7</v>
      </c>
      <c r="W14" s="81" t="str">
        <f t="shared" si="7"/>
        <v>Y</v>
      </c>
    </row>
    <row r="15" spans="1:23" ht="15.75" customHeight="1" x14ac:dyDescent="0.25">
      <c r="A15" s="81">
        <v>9</v>
      </c>
      <c r="B15" s="32">
        <v>1810</v>
      </c>
      <c r="C15" s="32" t="s">
        <v>518</v>
      </c>
      <c r="D15" s="31">
        <v>0.76</v>
      </c>
      <c r="E15" s="81" t="str">
        <f t="shared" si="0"/>
        <v>Y</v>
      </c>
      <c r="F15" s="31">
        <v>0.68</v>
      </c>
      <c r="G15" s="81" t="str">
        <f t="shared" si="1"/>
        <v>Y</v>
      </c>
      <c r="H15" s="31">
        <v>0.55000000000000004</v>
      </c>
      <c r="I15" s="81" t="str">
        <f t="shared" si="8"/>
        <v>Y</v>
      </c>
      <c r="J15" s="31">
        <v>0.61</v>
      </c>
      <c r="K15" s="81" t="str">
        <f t="shared" si="2"/>
        <v>Y</v>
      </c>
      <c r="L15" s="31">
        <v>0.72</v>
      </c>
      <c r="M15" s="81" t="str">
        <f t="shared" si="9"/>
        <v>Y</v>
      </c>
      <c r="N15" s="31">
        <v>0.51</v>
      </c>
      <c r="O15" s="81" t="str">
        <f t="shared" si="3"/>
        <v>N</v>
      </c>
      <c r="P15" s="31">
        <v>0.84</v>
      </c>
      <c r="Q15" s="81" t="str">
        <f t="shared" si="4"/>
        <v>Y</v>
      </c>
      <c r="R15" s="31">
        <v>0.69</v>
      </c>
      <c r="S15" s="81" t="str">
        <f t="shared" si="5"/>
        <v>Y</v>
      </c>
      <c r="T15" s="31">
        <v>0.78</v>
      </c>
      <c r="U15" s="81" t="str">
        <f t="shared" si="6"/>
        <v>Y</v>
      </c>
      <c r="V15" s="31">
        <v>0.62</v>
      </c>
      <c r="W15" s="81" t="str">
        <f t="shared" si="7"/>
        <v>Y</v>
      </c>
    </row>
    <row r="16" spans="1:23" ht="15.75" customHeight="1" x14ac:dyDescent="0.25">
      <c r="A16" s="81">
        <v>10</v>
      </c>
      <c r="B16" s="32">
        <v>1811</v>
      </c>
      <c r="C16" s="32" t="s">
        <v>519</v>
      </c>
      <c r="D16" s="31">
        <v>0.56999999999999995</v>
      </c>
      <c r="E16" s="81" t="str">
        <f t="shared" si="0"/>
        <v>Y</v>
      </c>
      <c r="F16" s="31">
        <v>0.59</v>
      </c>
      <c r="G16" s="81" t="str">
        <f t="shared" si="1"/>
        <v>Y</v>
      </c>
      <c r="H16" s="31">
        <v>0.51</v>
      </c>
      <c r="I16" s="81" t="str">
        <f t="shared" si="8"/>
        <v>N</v>
      </c>
      <c r="J16" s="31">
        <v>0.53</v>
      </c>
      <c r="K16" s="81" t="str">
        <f t="shared" si="2"/>
        <v>N</v>
      </c>
      <c r="L16" s="31">
        <v>0.55000000000000004</v>
      </c>
      <c r="M16" s="81" t="str">
        <f t="shared" si="9"/>
        <v>Y</v>
      </c>
      <c r="N16" s="31">
        <v>0.49</v>
      </c>
      <c r="O16" s="81" t="str">
        <f t="shared" si="3"/>
        <v>N</v>
      </c>
      <c r="P16" s="31">
        <v>0.78</v>
      </c>
      <c r="Q16" s="81" t="str">
        <f t="shared" si="4"/>
        <v>Y</v>
      </c>
      <c r="R16" s="31">
        <v>0.6</v>
      </c>
      <c r="S16" s="81" t="str">
        <f t="shared" si="5"/>
        <v>Y</v>
      </c>
      <c r="T16" s="31">
        <v>0.56000000000000005</v>
      </c>
      <c r="U16" s="81" t="str">
        <f t="shared" si="6"/>
        <v>Y</v>
      </c>
      <c r="V16" s="31">
        <v>0.72</v>
      </c>
      <c r="W16" s="81" t="str">
        <f t="shared" si="7"/>
        <v>Y</v>
      </c>
    </row>
    <row r="17" spans="1:23" ht="15.75" customHeight="1" x14ac:dyDescent="0.25">
      <c r="A17" s="81">
        <v>11</v>
      </c>
      <c r="B17" s="32">
        <v>1813</v>
      </c>
      <c r="C17" s="32" t="s">
        <v>520</v>
      </c>
      <c r="D17" s="31">
        <v>0.62</v>
      </c>
      <c r="E17" s="81" t="str">
        <f t="shared" si="0"/>
        <v>Y</v>
      </c>
      <c r="F17" s="31">
        <v>0.5</v>
      </c>
      <c r="G17" s="81" t="str">
        <f t="shared" si="1"/>
        <v>N</v>
      </c>
      <c r="H17" s="31">
        <v>0.56000000000000005</v>
      </c>
      <c r="I17" s="81" t="str">
        <f t="shared" si="8"/>
        <v>Y</v>
      </c>
      <c r="J17" s="31">
        <v>0.5</v>
      </c>
      <c r="K17" s="81" t="str">
        <f t="shared" si="2"/>
        <v>N</v>
      </c>
      <c r="L17" s="31">
        <v>0.66</v>
      </c>
      <c r="M17" s="81" t="str">
        <f t="shared" si="9"/>
        <v>Y</v>
      </c>
      <c r="N17" s="31">
        <v>0.57999999999999996</v>
      </c>
      <c r="O17" s="81" t="str">
        <f t="shared" si="3"/>
        <v>Y</v>
      </c>
      <c r="P17" s="31">
        <v>0.84</v>
      </c>
      <c r="Q17" s="81" t="str">
        <f t="shared" si="4"/>
        <v>Y</v>
      </c>
      <c r="R17" s="31">
        <v>0.55000000000000004</v>
      </c>
      <c r="S17" s="81" t="str">
        <f t="shared" si="5"/>
        <v>Y</v>
      </c>
      <c r="T17" s="31">
        <v>0.64</v>
      </c>
      <c r="U17" s="81" t="str">
        <f t="shared" si="6"/>
        <v>Y</v>
      </c>
      <c r="V17" s="31">
        <v>0.77</v>
      </c>
      <c r="W17" s="81" t="str">
        <f t="shared" si="7"/>
        <v>Y</v>
      </c>
    </row>
    <row r="18" spans="1:23" ht="15.75" customHeight="1" x14ac:dyDescent="0.25">
      <c r="A18" s="81">
        <v>12</v>
      </c>
      <c r="B18" s="32">
        <v>1814</v>
      </c>
      <c r="C18" s="32" t="s">
        <v>521</v>
      </c>
      <c r="D18" s="31">
        <v>0.61</v>
      </c>
      <c r="E18" s="81" t="str">
        <f t="shared" si="0"/>
        <v>Y</v>
      </c>
      <c r="F18" s="31">
        <v>0.77</v>
      </c>
      <c r="G18" s="81" t="str">
        <f t="shared" si="1"/>
        <v>Y</v>
      </c>
      <c r="H18" s="31">
        <v>0.46</v>
      </c>
      <c r="I18" s="81" t="str">
        <f t="shared" si="8"/>
        <v>N</v>
      </c>
      <c r="J18" s="31">
        <v>0.57999999999999996</v>
      </c>
      <c r="K18" s="81" t="str">
        <f t="shared" si="2"/>
        <v>Y</v>
      </c>
      <c r="L18" s="31">
        <v>0.66</v>
      </c>
      <c r="M18" s="81" t="str">
        <f t="shared" si="9"/>
        <v>Y</v>
      </c>
      <c r="N18" s="31">
        <v>0.56999999999999995</v>
      </c>
      <c r="O18" s="81" t="str">
        <f t="shared" si="3"/>
        <v>Y</v>
      </c>
      <c r="P18" s="31">
        <v>0.84</v>
      </c>
      <c r="Q18" s="81" t="str">
        <f t="shared" si="4"/>
        <v>Y</v>
      </c>
      <c r="R18" s="31">
        <v>0.56999999999999995</v>
      </c>
      <c r="S18" s="81" t="str">
        <f t="shared" si="5"/>
        <v>Y</v>
      </c>
      <c r="T18" s="31">
        <v>0.78</v>
      </c>
      <c r="U18" s="81" t="str">
        <f t="shared" si="6"/>
        <v>Y</v>
      </c>
      <c r="V18" s="31">
        <v>0.9</v>
      </c>
      <c r="W18" s="81" t="str">
        <f t="shared" si="7"/>
        <v>Y</v>
      </c>
    </row>
    <row r="19" spans="1:23" ht="15.75" customHeight="1" x14ac:dyDescent="0.25">
      <c r="A19" s="81">
        <v>13</v>
      </c>
      <c r="B19" s="32">
        <v>1815</v>
      </c>
      <c r="C19" s="32" t="s">
        <v>522</v>
      </c>
      <c r="D19" s="31">
        <v>0.54500000000000004</v>
      </c>
      <c r="E19" s="81" t="str">
        <f t="shared" si="0"/>
        <v>N</v>
      </c>
      <c r="F19" s="31">
        <v>0.65</v>
      </c>
      <c r="G19" s="81" t="str">
        <f t="shared" si="1"/>
        <v>Y</v>
      </c>
      <c r="H19" s="31">
        <v>0.51</v>
      </c>
      <c r="I19" s="81" t="str">
        <f t="shared" si="8"/>
        <v>N</v>
      </c>
      <c r="J19" s="31">
        <v>0.64</v>
      </c>
      <c r="K19" s="81" t="str">
        <f t="shared" si="2"/>
        <v>Y</v>
      </c>
      <c r="L19" s="31">
        <v>0.62</v>
      </c>
      <c r="M19" s="81" t="str">
        <f t="shared" si="9"/>
        <v>Y</v>
      </c>
      <c r="N19" s="31">
        <v>0.48</v>
      </c>
      <c r="O19" s="81" t="str">
        <f t="shared" si="3"/>
        <v>N</v>
      </c>
      <c r="P19" s="31">
        <v>0.78</v>
      </c>
      <c r="Q19" s="81" t="str">
        <f t="shared" si="4"/>
        <v>Y</v>
      </c>
      <c r="R19" s="31">
        <v>0.53</v>
      </c>
      <c r="S19" s="81" t="str">
        <f t="shared" si="5"/>
        <v>N</v>
      </c>
      <c r="T19" s="31">
        <v>0.62</v>
      </c>
      <c r="U19" s="81" t="str">
        <f t="shared" si="6"/>
        <v>Y</v>
      </c>
      <c r="V19" s="31">
        <v>0.68</v>
      </c>
      <c r="W19" s="81" t="str">
        <f t="shared" si="7"/>
        <v>Y</v>
      </c>
    </row>
    <row r="20" spans="1:23" ht="15.75" customHeight="1" x14ac:dyDescent="0.25">
      <c r="A20" s="81">
        <v>14</v>
      </c>
      <c r="B20" s="32">
        <v>1816</v>
      </c>
      <c r="C20" s="32" t="s">
        <v>523</v>
      </c>
      <c r="D20" s="31">
        <v>0.56499999999999995</v>
      </c>
      <c r="E20" s="81" t="str">
        <f t="shared" si="0"/>
        <v>Y</v>
      </c>
      <c r="F20" s="31">
        <v>0.69</v>
      </c>
      <c r="G20" s="81" t="str">
        <f t="shared" si="1"/>
        <v>Y</v>
      </c>
      <c r="H20" s="31">
        <v>0.56999999999999995</v>
      </c>
      <c r="I20" s="81" t="str">
        <f t="shared" si="8"/>
        <v>Y</v>
      </c>
      <c r="J20" s="31">
        <v>0.63</v>
      </c>
      <c r="K20" s="81" t="str">
        <f t="shared" si="2"/>
        <v>Y</v>
      </c>
      <c r="L20" s="31">
        <v>0.73</v>
      </c>
      <c r="M20" s="81" t="str">
        <f t="shared" si="9"/>
        <v>Y</v>
      </c>
      <c r="N20" s="31">
        <v>0.56000000000000005</v>
      </c>
      <c r="O20" s="81" t="str">
        <f t="shared" si="3"/>
        <v>Y</v>
      </c>
      <c r="P20" s="31">
        <v>0.86</v>
      </c>
      <c r="Q20" s="81" t="str">
        <f t="shared" si="4"/>
        <v>Y</v>
      </c>
      <c r="R20" s="31">
        <v>0.73</v>
      </c>
      <c r="S20" s="81" t="str">
        <f t="shared" si="5"/>
        <v>Y</v>
      </c>
      <c r="T20" s="31">
        <v>0.64</v>
      </c>
      <c r="U20" s="81" t="str">
        <f t="shared" si="6"/>
        <v>Y</v>
      </c>
      <c r="V20" s="31">
        <v>0.62</v>
      </c>
      <c r="W20" s="81" t="str">
        <f t="shared" si="7"/>
        <v>Y</v>
      </c>
    </row>
    <row r="21" spans="1:23" ht="15.75" customHeight="1" x14ac:dyDescent="0.25">
      <c r="A21" s="81">
        <v>15</v>
      </c>
      <c r="B21" s="32">
        <v>1817</v>
      </c>
      <c r="C21" s="32" t="s">
        <v>524</v>
      </c>
      <c r="D21" s="31">
        <v>0.59499999999999997</v>
      </c>
      <c r="E21" s="81" t="str">
        <f t="shared" si="0"/>
        <v>Y</v>
      </c>
      <c r="F21" s="31">
        <v>0.81</v>
      </c>
      <c r="G21" s="81" t="str">
        <f t="shared" si="1"/>
        <v>Y</v>
      </c>
      <c r="H21" s="31">
        <v>0.54</v>
      </c>
      <c r="I21" s="81" t="str">
        <f t="shared" si="8"/>
        <v>N</v>
      </c>
      <c r="J21" s="31">
        <v>0.51</v>
      </c>
      <c r="K21" s="81" t="str">
        <f t="shared" si="2"/>
        <v>N</v>
      </c>
      <c r="L21" s="31">
        <v>0.69</v>
      </c>
      <c r="M21" s="81" t="str">
        <f t="shared" si="9"/>
        <v>Y</v>
      </c>
      <c r="N21" s="31">
        <v>0.65</v>
      </c>
      <c r="O21" s="81" t="str">
        <f t="shared" si="3"/>
        <v>Y</v>
      </c>
      <c r="P21" s="31">
        <v>0.78</v>
      </c>
      <c r="Q21" s="81" t="str">
        <f t="shared" si="4"/>
        <v>Y</v>
      </c>
      <c r="R21" s="31">
        <v>0.66</v>
      </c>
      <c r="S21" s="81" t="str">
        <f t="shared" si="5"/>
        <v>Y</v>
      </c>
      <c r="T21" s="31">
        <v>0.62</v>
      </c>
      <c r="U21" s="81" t="str">
        <f t="shared" si="6"/>
        <v>Y</v>
      </c>
      <c r="V21" s="31">
        <v>0.77</v>
      </c>
      <c r="W21" s="81" t="str">
        <f t="shared" si="7"/>
        <v>Y</v>
      </c>
    </row>
    <row r="22" spans="1:23" ht="15.75" customHeight="1" x14ac:dyDescent="0.25">
      <c r="A22" s="81">
        <v>16</v>
      </c>
      <c r="B22" s="32">
        <v>1818</v>
      </c>
      <c r="C22" s="32" t="s">
        <v>525</v>
      </c>
      <c r="D22" s="31">
        <v>0.55500000000000005</v>
      </c>
      <c r="E22" s="81" t="str">
        <f t="shared" si="0"/>
        <v>Y</v>
      </c>
      <c r="F22" s="31">
        <v>0.74</v>
      </c>
      <c r="G22" s="81" t="str">
        <f t="shared" si="1"/>
        <v>Y</v>
      </c>
      <c r="H22" s="31">
        <v>0.5</v>
      </c>
      <c r="I22" s="81" t="str">
        <f t="shared" si="8"/>
        <v>N</v>
      </c>
      <c r="J22" s="31">
        <v>0.57999999999999996</v>
      </c>
      <c r="K22" s="81" t="str">
        <f t="shared" si="2"/>
        <v>Y</v>
      </c>
      <c r="L22" s="31">
        <v>0.67</v>
      </c>
      <c r="M22" s="81" t="str">
        <f t="shared" si="9"/>
        <v>Y</v>
      </c>
      <c r="N22" s="31">
        <v>0.51</v>
      </c>
      <c r="O22" s="81" t="str">
        <f t="shared" si="3"/>
        <v>N</v>
      </c>
      <c r="P22" s="31">
        <v>0.84</v>
      </c>
      <c r="Q22" s="81" t="str">
        <f t="shared" si="4"/>
        <v>Y</v>
      </c>
      <c r="R22" s="31">
        <v>0.69</v>
      </c>
      <c r="S22" s="81" t="str">
        <f t="shared" si="5"/>
        <v>Y</v>
      </c>
      <c r="T22" s="31">
        <v>0.64</v>
      </c>
      <c r="U22" s="81" t="str">
        <f t="shared" si="6"/>
        <v>Y</v>
      </c>
      <c r="V22" s="31">
        <v>0.68</v>
      </c>
      <c r="W22" s="81" t="str">
        <f t="shared" si="7"/>
        <v>Y</v>
      </c>
    </row>
    <row r="23" spans="1:23" ht="15.75" customHeight="1" x14ac:dyDescent="0.25">
      <c r="A23" s="81">
        <v>17</v>
      </c>
      <c r="B23" s="32">
        <v>1820</v>
      </c>
      <c r="C23" s="32" t="s">
        <v>526</v>
      </c>
      <c r="D23" s="31">
        <v>0.55000000000000004</v>
      </c>
      <c r="E23" s="81" t="str">
        <f t="shared" si="0"/>
        <v>Y</v>
      </c>
      <c r="F23" s="31">
        <v>0.73</v>
      </c>
      <c r="G23" s="81" t="str">
        <f t="shared" si="1"/>
        <v>Y</v>
      </c>
      <c r="H23" s="31">
        <v>0.53</v>
      </c>
      <c r="I23" s="81" t="str">
        <f t="shared" si="8"/>
        <v>N</v>
      </c>
      <c r="J23" s="31">
        <v>0.57999999999999996</v>
      </c>
      <c r="K23" s="81" t="str">
        <f t="shared" si="2"/>
        <v>Y</v>
      </c>
      <c r="L23" s="31">
        <v>0.63</v>
      </c>
      <c r="M23" s="81" t="str">
        <f t="shared" si="9"/>
        <v>Y</v>
      </c>
      <c r="N23" s="31">
        <v>0.49</v>
      </c>
      <c r="O23" s="81" t="str">
        <f t="shared" si="3"/>
        <v>N</v>
      </c>
      <c r="P23" s="31">
        <v>0.82</v>
      </c>
      <c r="Q23" s="81" t="str">
        <f t="shared" si="4"/>
        <v>Y</v>
      </c>
      <c r="R23" s="31">
        <v>0.59</v>
      </c>
      <c r="S23" s="81" t="str">
        <f t="shared" si="5"/>
        <v>Y</v>
      </c>
      <c r="T23" s="31">
        <v>0.56000000000000005</v>
      </c>
      <c r="U23" s="81" t="str">
        <f t="shared" si="6"/>
        <v>Y</v>
      </c>
      <c r="V23" s="31">
        <v>0.74</v>
      </c>
      <c r="W23" s="81" t="str">
        <f t="shared" si="7"/>
        <v>Y</v>
      </c>
    </row>
    <row r="24" spans="1:23" ht="15.75" customHeight="1" x14ac:dyDescent="0.25">
      <c r="A24" s="81">
        <v>18</v>
      </c>
      <c r="B24" s="32">
        <v>1822</v>
      </c>
      <c r="C24" s="32" t="s">
        <v>527</v>
      </c>
      <c r="D24" s="31">
        <v>0.64500000000000002</v>
      </c>
      <c r="E24" s="81" t="str">
        <f t="shared" si="0"/>
        <v>Y</v>
      </c>
      <c r="F24" s="31">
        <v>0.72</v>
      </c>
      <c r="G24" s="81" t="str">
        <f t="shared" si="1"/>
        <v>Y</v>
      </c>
      <c r="H24" s="31">
        <v>0.53</v>
      </c>
      <c r="I24" s="81" t="str">
        <f t="shared" si="8"/>
        <v>N</v>
      </c>
      <c r="J24" s="31">
        <v>0.55000000000000004</v>
      </c>
      <c r="K24" s="81" t="str">
        <f t="shared" si="2"/>
        <v>Y</v>
      </c>
      <c r="L24" s="31">
        <v>0.71</v>
      </c>
      <c r="M24" s="81" t="str">
        <f t="shared" si="9"/>
        <v>Y</v>
      </c>
      <c r="N24" s="31">
        <v>0.54</v>
      </c>
      <c r="O24" s="81" t="str">
        <f t="shared" si="3"/>
        <v>N</v>
      </c>
      <c r="P24" s="31">
        <v>0.76</v>
      </c>
      <c r="Q24" s="81" t="str">
        <f t="shared" si="4"/>
        <v>Y</v>
      </c>
      <c r="R24" s="31">
        <v>0.67</v>
      </c>
      <c r="S24" s="81" t="str">
        <f t="shared" si="5"/>
        <v>Y</v>
      </c>
      <c r="T24" s="31">
        <v>0.56000000000000005</v>
      </c>
      <c r="U24" s="81" t="str">
        <f t="shared" si="6"/>
        <v>Y</v>
      </c>
      <c r="V24" s="31">
        <v>0.68</v>
      </c>
      <c r="W24" s="81" t="str">
        <f t="shared" si="7"/>
        <v>Y</v>
      </c>
    </row>
    <row r="25" spans="1:23" ht="15.75" customHeight="1" x14ac:dyDescent="0.25">
      <c r="A25" s="81">
        <v>19</v>
      </c>
      <c r="B25" s="32">
        <v>1720</v>
      </c>
      <c r="C25" s="32" t="s">
        <v>528</v>
      </c>
      <c r="D25" s="31">
        <v>0.54500000000000004</v>
      </c>
      <c r="E25" s="81" t="str">
        <f t="shared" si="0"/>
        <v>N</v>
      </c>
      <c r="F25" s="31">
        <v>0.5</v>
      </c>
      <c r="G25" s="81" t="str">
        <f t="shared" si="1"/>
        <v>N</v>
      </c>
      <c r="H25" s="31">
        <v>0.45</v>
      </c>
      <c r="I25" s="81" t="str">
        <f t="shared" si="8"/>
        <v>N</v>
      </c>
      <c r="J25" s="31">
        <v>0.63</v>
      </c>
      <c r="K25" s="81" t="str">
        <f t="shared" si="2"/>
        <v>Y</v>
      </c>
      <c r="L25" s="31">
        <v>0.69</v>
      </c>
      <c r="M25" s="81" t="str">
        <f t="shared" si="9"/>
        <v>Y</v>
      </c>
      <c r="N25" s="31">
        <v>0.54</v>
      </c>
      <c r="O25" s="81" t="str">
        <f t="shared" si="3"/>
        <v>N</v>
      </c>
      <c r="P25" s="31">
        <v>0.86</v>
      </c>
      <c r="Q25" s="81" t="str">
        <f t="shared" si="4"/>
        <v>Y</v>
      </c>
      <c r="R25" s="31">
        <v>0.52</v>
      </c>
      <c r="S25" s="81" t="str">
        <f t="shared" si="5"/>
        <v>N</v>
      </c>
      <c r="T25" s="31">
        <v>0.62</v>
      </c>
      <c r="U25" s="81" t="str">
        <f t="shared" si="6"/>
        <v>Y</v>
      </c>
      <c r="V25" s="31">
        <v>0.56000000000000005</v>
      </c>
      <c r="W25" s="81" t="str">
        <f t="shared" si="7"/>
        <v>Y</v>
      </c>
    </row>
    <row r="26" spans="1:23" ht="15.75" customHeight="1" x14ac:dyDescent="0.25">
      <c r="A26" s="81">
        <v>20</v>
      </c>
      <c r="B26" s="32">
        <v>1764</v>
      </c>
      <c r="C26" s="32" t="s">
        <v>529</v>
      </c>
      <c r="D26" s="31">
        <v>0.76</v>
      </c>
      <c r="E26" s="81" t="str">
        <f t="shared" si="0"/>
        <v>Y</v>
      </c>
      <c r="F26" s="31">
        <v>0.78</v>
      </c>
      <c r="G26" s="81" t="str">
        <f t="shared" si="1"/>
        <v>Y</v>
      </c>
      <c r="H26" s="31">
        <v>0.53</v>
      </c>
      <c r="I26" s="81" t="str">
        <f t="shared" si="8"/>
        <v>N</v>
      </c>
      <c r="J26" s="31">
        <v>0.6</v>
      </c>
      <c r="K26" s="81" t="str">
        <f t="shared" si="2"/>
        <v>Y</v>
      </c>
      <c r="L26" s="31">
        <v>0.74</v>
      </c>
      <c r="M26" s="81" t="str">
        <f t="shared" si="9"/>
        <v>Y</v>
      </c>
      <c r="N26" s="31">
        <v>0.61</v>
      </c>
      <c r="O26" s="81" t="str">
        <f t="shared" si="3"/>
        <v>Y</v>
      </c>
      <c r="P26" s="31">
        <v>0.88</v>
      </c>
      <c r="Q26" s="81" t="str">
        <f t="shared" si="4"/>
        <v>Y</v>
      </c>
      <c r="R26" s="31">
        <v>0.54</v>
      </c>
      <c r="S26" s="81" t="str">
        <f t="shared" si="5"/>
        <v>N</v>
      </c>
      <c r="T26" s="31">
        <v>0.62</v>
      </c>
      <c r="U26" s="81" t="str">
        <f t="shared" si="6"/>
        <v>Y</v>
      </c>
      <c r="V26" s="31">
        <v>0.8</v>
      </c>
      <c r="W26" s="81" t="str">
        <f t="shared" si="7"/>
        <v>Y</v>
      </c>
    </row>
    <row r="27" spans="1:23" ht="15.75" customHeight="1" x14ac:dyDescent="0.25">
      <c r="A27" s="81">
        <v>21</v>
      </c>
      <c r="B27" s="32">
        <v>1823</v>
      </c>
      <c r="C27" s="32" t="s">
        <v>530</v>
      </c>
      <c r="D27" s="31">
        <v>0.72499999999999998</v>
      </c>
      <c r="E27" s="81" t="str">
        <f t="shared" si="0"/>
        <v>Y</v>
      </c>
      <c r="F27" s="31">
        <v>0.73</v>
      </c>
      <c r="G27" s="81" t="str">
        <f t="shared" si="1"/>
        <v>Y</v>
      </c>
      <c r="H27" s="31">
        <v>0.5</v>
      </c>
      <c r="I27" s="81" t="str">
        <f t="shared" si="8"/>
        <v>N</v>
      </c>
      <c r="J27" s="31">
        <v>0.66</v>
      </c>
      <c r="K27" s="81" t="str">
        <f t="shared" si="2"/>
        <v>Y</v>
      </c>
      <c r="L27" s="31">
        <v>0.72</v>
      </c>
      <c r="M27" s="81" t="str">
        <f t="shared" si="9"/>
        <v>Y</v>
      </c>
      <c r="N27" s="31">
        <v>0.55000000000000004</v>
      </c>
      <c r="O27" s="81" t="str">
        <f t="shared" si="3"/>
        <v>Y</v>
      </c>
      <c r="P27" s="31">
        <v>0.82</v>
      </c>
      <c r="Q27" s="81" t="str">
        <f t="shared" si="4"/>
        <v>Y</v>
      </c>
      <c r="R27" s="31">
        <v>0.64</v>
      </c>
      <c r="S27" s="81" t="str">
        <f t="shared" si="5"/>
        <v>Y</v>
      </c>
      <c r="T27" s="31">
        <v>0.78</v>
      </c>
      <c r="U27" s="81" t="str">
        <f t="shared" si="6"/>
        <v>Y</v>
      </c>
      <c r="V27" s="31">
        <v>0.7</v>
      </c>
      <c r="W27" s="81" t="str">
        <f t="shared" si="7"/>
        <v>Y</v>
      </c>
    </row>
    <row r="28" spans="1:23" ht="15.75" customHeight="1" x14ac:dyDescent="0.25">
      <c r="A28" s="81">
        <v>22</v>
      </c>
      <c r="B28" s="32">
        <v>1765</v>
      </c>
      <c r="C28" s="32" t="s">
        <v>531</v>
      </c>
      <c r="D28" s="31">
        <v>0.68500000000000005</v>
      </c>
      <c r="E28" s="81" t="str">
        <f t="shared" si="0"/>
        <v>Y</v>
      </c>
      <c r="F28" s="31">
        <v>0.52</v>
      </c>
      <c r="G28" s="81" t="str">
        <f t="shared" si="1"/>
        <v>N</v>
      </c>
      <c r="H28" s="31">
        <v>0.45</v>
      </c>
      <c r="I28" s="81" t="str">
        <f t="shared" si="8"/>
        <v>N</v>
      </c>
      <c r="J28" s="31">
        <v>0.61</v>
      </c>
      <c r="K28" s="81" t="str">
        <f t="shared" si="2"/>
        <v>Y</v>
      </c>
      <c r="L28" s="31">
        <v>0.5</v>
      </c>
      <c r="M28" s="81" t="str">
        <f t="shared" si="9"/>
        <v>N</v>
      </c>
      <c r="N28" s="31">
        <v>0.46</v>
      </c>
      <c r="O28" s="81" t="str">
        <f t="shared" si="3"/>
        <v>N</v>
      </c>
      <c r="P28" s="31">
        <v>0.8</v>
      </c>
      <c r="Q28" s="81" t="str">
        <f t="shared" si="4"/>
        <v>Y</v>
      </c>
      <c r="R28" s="31">
        <v>0.5</v>
      </c>
      <c r="S28" s="81" t="str">
        <f t="shared" si="5"/>
        <v>N</v>
      </c>
      <c r="T28" s="31">
        <v>0.78</v>
      </c>
      <c r="U28" s="81" t="str">
        <f t="shared" si="6"/>
        <v>Y</v>
      </c>
      <c r="V28" s="31">
        <v>0.5</v>
      </c>
      <c r="W28" s="81" t="str">
        <f t="shared" si="7"/>
        <v>N</v>
      </c>
    </row>
    <row r="29" spans="1:23" ht="15.75" customHeight="1" x14ac:dyDescent="0.25">
      <c r="A29" s="81">
        <v>23</v>
      </c>
      <c r="B29" s="32">
        <v>1824</v>
      </c>
      <c r="C29" s="32" t="s">
        <v>532</v>
      </c>
      <c r="D29" s="31">
        <v>0.5</v>
      </c>
      <c r="E29" s="81" t="str">
        <f t="shared" si="0"/>
        <v>N</v>
      </c>
      <c r="F29" s="31">
        <v>0.73</v>
      </c>
      <c r="G29" s="81" t="str">
        <f t="shared" si="1"/>
        <v>Y</v>
      </c>
      <c r="H29" s="31">
        <v>0.62</v>
      </c>
      <c r="I29" s="81" t="str">
        <f t="shared" si="8"/>
        <v>Y</v>
      </c>
      <c r="J29" s="31">
        <v>0.53</v>
      </c>
      <c r="K29" s="81" t="str">
        <f t="shared" si="2"/>
        <v>N</v>
      </c>
      <c r="L29" s="31">
        <v>0.64</v>
      </c>
      <c r="M29" s="81" t="str">
        <f t="shared" si="9"/>
        <v>Y</v>
      </c>
      <c r="N29" s="31">
        <v>0.62</v>
      </c>
      <c r="O29" s="81" t="str">
        <f t="shared" si="3"/>
        <v>Y</v>
      </c>
      <c r="P29" s="31">
        <v>0.82</v>
      </c>
      <c r="Q29" s="81" t="str">
        <f t="shared" si="4"/>
        <v>Y</v>
      </c>
      <c r="R29" s="31">
        <v>0.68</v>
      </c>
      <c r="S29" s="81" t="str">
        <f t="shared" si="5"/>
        <v>Y</v>
      </c>
      <c r="T29" s="31">
        <v>0.78</v>
      </c>
      <c r="U29" s="81" t="str">
        <f t="shared" si="6"/>
        <v>Y</v>
      </c>
      <c r="V29" s="31">
        <v>0.88</v>
      </c>
      <c r="W29" s="81" t="str">
        <f t="shared" si="7"/>
        <v>Y</v>
      </c>
    </row>
    <row r="30" spans="1:23" ht="15.75" customHeight="1" x14ac:dyDescent="0.25">
      <c r="A30" s="81">
        <v>24</v>
      </c>
      <c r="B30" s="32">
        <v>1826</v>
      </c>
      <c r="C30" s="32" t="s">
        <v>533</v>
      </c>
      <c r="D30" s="31">
        <v>0.61499999999999999</v>
      </c>
      <c r="E30" s="81" t="str">
        <f t="shared" si="0"/>
        <v>Y</v>
      </c>
      <c r="F30" s="31">
        <v>0.65</v>
      </c>
      <c r="G30" s="81" t="str">
        <f t="shared" si="1"/>
        <v>Y</v>
      </c>
      <c r="H30" s="31">
        <v>0.48</v>
      </c>
      <c r="I30" s="81" t="str">
        <f t="shared" si="8"/>
        <v>N</v>
      </c>
      <c r="J30" s="31">
        <v>0.51</v>
      </c>
      <c r="K30" s="81" t="str">
        <f t="shared" si="2"/>
        <v>N</v>
      </c>
      <c r="L30" s="31">
        <v>0.73</v>
      </c>
      <c r="M30" s="81" t="str">
        <f t="shared" si="9"/>
        <v>Y</v>
      </c>
      <c r="N30" s="31">
        <v>0.53</v>
      </c>
      <c r="O30" s="81" t="str">
        <f t="shared" si="3"/>
        <v>N</v>
      </c>
      <c r="P30" s="31">
        <v>0.86</v>
      </c>
      <c r="Q30" s="81" t="str">
        <f t="shared" si="4"/>
        <v>Y</v>
      </c>
      <c r="R30" s="31">
        <v>0.56000000000000005</v>
      </c>
      <c r="S30" s="81" t="str">
        <f t="shared" si="5"/>
        <v>Y</v>
      </c>
      <c r="T30" s="31">
        <v>0.64</v>
      </c>
      <c r="U30" s="81" t="str">
        <f t="shared" si="6"/>
        <v>Y</v>
      </c>
      <c r="V30" s="31">
        <v>0.72</v>
      </c>
      <c r="W30" s="81" t="str">
        <f t="shared" si="7"/>
        <v>Y</v>
      </c>
    </row>
    <row r="31" spans="1:23" ht="15.75" customHeight="1" x14ac:dyDescent="0.25">
      <c r="A31" s="81">
        <v>25</v>
      </c>
      <c r="B31" s="32">
        <v>1827</v>
      </c>
      <c r="C31" s="32" t="s">
        <v>534</v>
      </c>
      <c r="D31" s="31">
        <v>0.75</v>
      </c>
      <c r="E31" s="81" t="str">
        <f t="shared" si="0"/>
        <v>Y</v>
      </c>
      <c r="F31" s="31">
        <v>0.52</v>
      </c>
      <c r="G31" s="81" t="str">
        <f t="shared" si="1"/>
        <v>N</v>
      </c>
      <c r="H31" s="31">
        <v>0.56000000000000005</v>
      </c>
      <c r="I31" s="81" t="str">
        <f t="shared" si="8"/>
        <v>Y</v>
      </c>
      <c r="J31" s="31">
        <v>0.64</v>
      </c>
      <c r="K31" s="81" t="str">
        <f t="shared" si="2"/>
        <v>Y</v>
      </c>
      <c r="L31" s="31">
        <v>0.59</v>
      </c>
      <c r="M31" s="81" t="str">
        <f t="shared" si="9"/>
        <v>Y</v>
      </c>
      <c r="N31" s="31">
        <v>0.5</v>
      </c>
      <c r="O31" s="81" t="str">
        <f t="shared" si="3"/>
        <v>N</v>
      </c>
      <c r="P31" s="31">
        <v>0.84</v>
      </c>
      <c r="Q31" s="81" t="str">
        <f t="shared" si="4"/>
        <v>Y</v>
      </c>
      <c r="R31" s="31">
        <v>0.64</v>
      </c>
      <c r="S31" s="81" t="str">
        <f t="shared" si="5"/>
        <v>Y</v>
      </c>
      <c r="T31" s="31">
        <v>0.78</v>
      </c>
      <c r="U31" s="81" t="str">
        <f t="shared" si="6"/>
        <v>Y</v>
      </c>
      <c r="V31" s="31">
        <v>0.57999999999999996</v>
      </c>
      <c r="W31" s="81" t="str">
        <f t="shared" si="7"/>
        <v>Y</v>
      </c>
    </row>
    <row r="32" spans="1:23" ht="15.75" customHeight="1" x14ac:dyDescent="0.25">
      <c r="A32" s="81">
        <v>26</v>
      </c>
      <c r="B32" s="32">
        <v>1828</v>
      </c>
      <c r="C32" s="32" t="s">
        <v>535</v>
      </c>
      <c r="D32" s="31">
        <v>0.67</v>
      </c>
      <c r="E32" s="81" t="str">
        <f t="shared" si="0"/>
        <v>Y</v>
      </c>
      <c r="F32" s="31">
        <v>0.69</v>
      </c>
      <c r="G32" s="81" t="str">
        <f t="shared" si="1"/>
        <v>Y</v>
      </c>
      <c r="H32" s="31">
        <v>0.48</v>
      </c>
      <c r="I32" s="81" t="str">
        <f t="shared" si="8"/>
        <v>N</v>
      </c>
      <c r="J32" s="31">
        <v>0.72</v>
      </c>
      <c r="K32" s="81" t="str">
        <f t="shared" si="2"/>
        <v>Y</v>
      </c>
      <c r="L32" s="31">
        <v>0.7</v>
      </c>
      <c r="M32" s="81" t="str">
        <f t="shared" si="9"/>
        <v>Y</v>
      </c>
      <c r="N32" s="31">
        <v>0.53</v>
      </c>
      <c r="O32" s="81" t="str">
        <f t="shared" si="3"/>
        <v>N</v>
      </c>
      <c r="P32" s="31">
        <v>0.76</v>
      </c>
      <c r="Q32" s="81" t="str">
        <f t="shared" si="4"/>
        <v>Y</v>
      </c>
      <c r="R32" s="31">
        <v>0.63</v>
      </c>
      <c r="S32" s="81" t="str">
        <f t="shared" si="5"/>
        <v>Y</v>
      </c>
      <c r="T32" s="31">
        <v>0.56000000000000005</v>
      </c>
      <c r="U32" s="81" t="str">
        <f t="shared" si="6"/>
        <v>Y</v>
      </c>
      <c r="V32" s="31">
        <v>0.77</v>
      </c>
      <c r="W32" s="81" t="str">
        <f t="shared" si="7"/>
        <v>Y</v>
      </c>
    </row>
    <row r="33" spans="1:23" ht="15.75" customHeight="1" x14ac:dyDescent="0.25">
      <c r="A33" s="81">
        <v>27</v>
      </c>
      <c r="B33" s="32">
        <v>1829</v>
      </c>
      <c r="C33" s="32" t="s">
        <v>536</v>
      </c>
      <c r="D33" s="31">
        <v>0.69</v>
      </c>
      <c r="E33" s="81" t="str">
        <f t="shared" si="0"/>
        <v>Y</v>
      </c>
      <c r="F33" s="31">
        <v>0.8</v>
      </c>
      <c r="G33" s="81" t="str">
        <f t="shared" si="1"/>
        <v>Y</v>
      </c>
      <c r="H33" s="31">
        <v>0.49</v>
      </c>
      <c r="I33" s="81" t="str">
        <f t="shared" si="8"/>
        <v>N</v>
      </c>
      <c r="J33" s="31">
        <v>0.67</v>
      </c>
      <c r="K33" s="81" t="str">
        <f t="shared" si="2"/>
        <v>Y</v>
      </c>
      <c r="L33" s="31">
        <v>0.67</v>
      </c>
      <c r="M33" s="81" t="str">
        <f t="shared" si="9"/>
        <v>Y</v>
      </c>
      <c r="N33" s="31">
        <v>0.5</v>
      </c>
      <c r="O33" s="81" t="str">
        <f t="shared" si="3"/>
        <v>N</v>
      </c>
      <c r="P33" s="31">
        <v>0.84</v>
      </c>
      <c r="Q33" s="81" t="str">
        <f t="shared" si="4"/>
        <v>Y</v>
      </c>
      <c r="R33" s="31">
        <v>0.67</v>
      </c>
      <c r="S33" s="81" t="str">
        <f t="shared" si="5"/>
        <v>Y</v>
      </c>
      <c r="T33" s="31">
        <v>0.78</v>
      </c>
      <c r="U33" s="81" t="str">
        <f t="shared" si="6"/>
        <v>Y</v>
      </c>
      <c r="V33" s="31">
        <v>0.84</v>
      </c>
      <c r="W33" s="81" t="str">
        <f t="shared" si="7"/>
        <v>Y</v>
      </c>
    </row>
    <row r="34" spans="1:23" ht="15.75" customHeight="1" x14ac:dyDescent="0.25">
      <c r="A34" s="81">
        <v>28</v>
      </c>
      <c r="B34" s="32">
        <v>1830</v>
      </c>
      <c r="C34" s="32" t="s">
        <v>537</v>
      </c>
      <c r="D34" s="31">
        <v>0.72</v>
      </c>
      <c r="E34" s="81" t="str">
        <f t="shared" si="0"/>
        <v>Y</v>
      </c>
      <c r="F34" s="31">
        <v>0.75</v>
      </c>
      <c r="G34" s="81" t="str">
        <f t="shared" si="1"/>
        <v>Y</v>
      </c>
      <c r="H34" s="31">
        <v>0.56000000000000005</v>
      </c>
      <c r="I34" s="81" t="str">
        <f t="shared" si="8"/>
        <v>Y</v>
      </c>
      <c r="J34" s="31">
        <v>0.54</v>
      </c>
      <c r="K34" s="81" t="str">
        <f t="shared" si="2"/>
        <v>N</v>
      </c>
      <c r="L34" s="31">
        <v>0.68</v>
      </c>
      <c r="M34" s="81" t="str">
        <f t="shared" si="9"/>
        <v>Y</v>
      </c>
      <c r="N34" s="31">
        <v>0.54</v>
      </c>
      <c r="O34" s="81" t="str">
        <f t="shared" si="3"/>
        <v>N</v>
      </c>
      <c r="P34" s="31">
        <v>0.82</v>
      </c>
      <c r="Q34" s="81" t="str">
        <f t="shared" si="4"/>
        <v>Y</v>
      </c>
      <c r="R34" s="31">
        <v>0.64</v>
      </c>
      <c r="S34" s="81" t="str">
        <f t="shared" si="5"/>
        <v>Y</v>
      </c>
      <c r="T34" s="31">
        <v>0.56000000000000005</v>
      </c>
      <c r="U34" s="81" t="str">
        <f t="shared" si="6"/>
        <v>Y</v>
      </c>
      <c r="V34" s="31">
        <v>0.6</v>
      </c>
      <c r="W34" s="81" t="str">
        <f t="shared" si="7"/>
        <v>Y</v>
      </c>
    </row>
    <row r="35" spans="1:23" ht="15.75" customHeight="1" x14ac:dyDescent="0.25">
      <c r="A35" s="81">
        <v>29</v>
      </c>
      <c r="B35" s="32">
        <v>1831</v>
      </c>
      <c r="C35" s="32" t="s">
        <v>538</v>
      </c>
      <c r="D35" s="31">
        <v>0.66</v>
      </c>
      <c r="E35" s="81" t="str">
        <f t="shared" si="0"/>
        <v>Y</v>
      </c>
      <c r="F35" s="31">
        <v>0.79</v>
      </c>
      <c r="G35" s="81" t="str">
        <f t="shared" si="1"/>
        <v>Y</v>
      </c>
      <c r="H35" s="31">
        <v>0.54</v>
      </c>
      <c r="I35" s="81" t="str">
        <f t="shared" si="8"/>
        <v>N</v>
      </c>
      <c r="J35" s="31">
        <v>0.54</v>
      </c>
      <c r="K35" s="81" t="str">
        <f t="shared" si="2"/>
        <v>N</v>
      </c>
      <c r="L35" s="31">
        <v>0.69</v>
      </c>
      <c r="M35" s="81" t="str">
        <f t="shared" si="9"/>
        <v>Y</v>
      </c>
      <c r="N35" s="31">
        <v>0.6</v>
      </c>
      <c r="O35" s="81" t="str">
        <f t="shared" si="3"/>
        <v>Y</v>
      </c>
      <c r="P35" s="31">
        <v>0.9</v>
      </c>
      <c r="Q35" s="81" t="str">
        <f t="shared" si="4"/>
        <v>Y</v>
      </c>
      <c r="R35" s="31">
        <v>0.64</v>
      </c>
      <c r="S35" s="81" t="str">
        <f t="shared" si="5"/>
        <v>Y</v>
      </c>
      <c r="T35" s="31">
        <v>0.64</v>
      </c>
      <c r="U35" s="81" t="str">
        <f t="shared" si="6"/>
        <v>Y</v>
      </c>
      <c r="V35" s="31">
        <v>0.6</v>
      </c>
      <c r="W35" s="81" t="str">
        <f t="shared" si="7"/>
        <v>Y</v>
      </c>
    </row>
    <row r="36" spans="1:23" ht="15.75" customHeight="1" x14ac:dyDescent="0.25">
      <c r="A36" s="81">
        <v>30</v>
      </c>
      <c r="B36" s="32">
        <v>1833</v>
      </c>
      <c r="C36" s="32" t="s">
        <v>539</v>
      </c>
      <c r="D36" s="31">
        <v>0.505</v>
      </c>
      <c r="E36" s="81" t="str">
        <f t="shared" si="0"/>
        <v>N</v>
      </c>
      <c r="F36" s="31">
        <v>0.67</v>
      </c>
      <c r="G36" s="81" t="str">
        <f t="shared" si="1"/>
        <v>Y</v>
      </c>
      <c r="H36" s="31">
        <v>0.51</v>
      </c>
      <c r="I36" s="81" t="str">
        <f t="shared" si="8"/>
        <v>N</v>
      </c>
      <c r="J36" s="31">
        <v>0.56000000000000005</v>
      </c>
      <c r="K36" s="81" t="str">
        <f t="shared" si="2"/>
        <v>Y</v>
      </c>
      <c r="L36" s="31">
        <v>0.7</v>
      </c>
      <c r="M36" s="81" t="str">
        <f t="shared" si="9"/>
        <v>Y</v>
      </c>
      <c r="N36" s="31">
        <v>0.48</v>
      </c>
      <c r="O36" s="81" t="str">
        <f t="shared" si="3"/>
        <v>N</v>
      </c>
      <c r="P36" s="31">
        <v>0.78</v>
      </c>
      <c r="Q36" s="81" t="str">
        <f t="shared" si="4"/>
        <v>Y</v>
      </c>
      <c r="R36" s="31">
        <v>0.56999999999999995</v>
      </c>
      <c r="S36" s="81" t="str">
        <f t="shared" si="5"/>
        <v>Y</v>
      </c>
      <c r="T36" s="31">
        <v>0.62</v>
      </c>
      <c r="U36" s="81" t="str">
        <f t="shared" si="6"/>
        <v>Y</v>
      </c>
      <c r="V36" s="31">
        <v>0.86</v>
      </c>
      <c r="W36" s="81" t="str">
        <f t="shared" si="7"/>
        <v>Y</v>
      </c>
    </row>
    <row r="37" spans="1:23" ht="15.75" customHeight="1" x14ac:dyDescent="0.25">
      <c r="A37" s="81">
        <v>31</v>
      </c>
      <c r="B37" s="32">
        <v>1771</v>
      </c>
      <c r="C37" s="32" t="s">
        <v>540</v>
      </c>
      <c r="D37" s="31">
        <v>0.55000000000000004</v>
      </c>
      <c r="E37" s="81" t="str">
        <f t="shared" si="0"/>
        <v>Y</v>
      </c>
      <c r="F37" s="31">
        <v>0.56000000000000005</v>
      </c>
      <c r="G37" s="81" t="str">
        <f t="shared" si="1"/>
        <v>Y</v>
      </c>
      <c r="H37" s="31">
        <v>0.52</v>
      </c>
      <c r="I37" s="81" t="str">
        <f t="shared" si="8"/>
        <v>N</v>
      </c>
      <c r="J37" s="31">
        <v>0.77</v>
      </c>
      <c r="K37" s="81" t="str">
        <f t="shared" si="2"/>
        <v>Y</v>
      </c>
      <c r="L37" s="31">
        <v>0.6</v>
      </c>
      <c r="M37" s="81" t="str">
        <f t="shared" si="9"/>
        <v>Y</v>
      </c>
      <c r="N37" s="31">
        <v>0.51</v>
      </c>
      <c r="O37" s="81" t="str">
        <f t="shared" si="3"/>
        <v>N</v>
      </c>
      <c r="P37" s="31">
        <v>0.78</v>
      </c>
      <c r="Q37" s="81" t="str">
        <f t="shared" si="4"/>
        <v>Y</v>
      </c>
      <c r="R37" s="31">
        <v>0.51</v>
      </c>
      <c r="S37" s="81" t="str">
        <f t="shared" si="5"/>
        <v>N</v>
      </c>
      <c r="T37" s="31">
        <v>0.62</v>
      </c>
      <c r="U37" s="81" t="str">
        <f t="shared" si="6"/>
        <v>Y</v>
      </c>
      <c r="V37" s="31">
        <v>0.52</v>
      </c>
      <c r="W37" s="81" t="str">
        <f t="shared" si="7"/>
        <v>N</v>
      </c>
    </row>
    <row r="38" spans="1:23" ht="15.75" customHeight="1" x14ac:dyDescent="0.25">
      <c r="A38" s="81">
        <v>32</v>
      </c>
      <c r="B38" s="32">
        <v>1834</v>
      </c>
      <c r="C38" s="32" t="s">
        <v>541</v>
      </c>
      <c r="D38" s="31">
        <v>0.71499999999999997</v>
      </c>
      <c r="E38" s="81" t="str">
        <f t="shared" si="0"/>
        <v>Y</v>
      </c>
      <c r="F38" s="31">
        <v>0.68</v>
      </c>
      <c r="G38" s="81" t="str">
        <f t="shared" si="1"/>
        <v>Y</v>
      </c>
      <c r="H38" s="31">
        <v>0.46</v>
      </c>
      <c r="I38" s="81" t="str">
        <f t="shared" si="8"/>
        <v>N</v>
      </c>
      <c r="J38" s="31">
        <v>0.64</v>
      </c>
      <c r="K38" s="81" t="str">
        <f t="shared" si="2"/>
        <v>Y</v>
      </c>
      <c r="L38" s="31">
        <v>0.59</v>
      </c>
      <c r="M38" s="81" t="str">
        <f t="shared" si="9"/>
        <v>Y</v>
      </c>
      <c r="N38" s="31">
        <v>0.51</v>
      </c>
      <c r="O38" s="81" t="str">
        <f t="shared" si="3"/>
        <v>N</v>
      </c>
      <c r="P38" s="31">
        <v>0.84</v>
      </c>
      <c r="Q38" s="81" t="str">
        <f t="shared" si="4"/>
        <v>Y</v>
      </c>
      <c r="R38" s="31">
        <v>0.62</v>
      </c>
      <c r="S38" s="81" t="str">
        <f t="shared" si="5"/>
        <v>Y</v>
      </c>
      <c r="T38" s="31">
        <v>0.64</v>
      </c>
      <c r="U38" s="81" t="str">
        <f t="shared" si="6"/>
        <v>Y</v>
      </c>
      <c r="V38" s="31">
        <v>0.62</v>
      </c>
      <c r="W38" s="81" t="str">
        <f t="shared" si="7"/>
        <v>Y</v>
      </c>
    </row>
    <row r="39" spans="1:23" ht="15.75" customHeight="1" x14ac:dyDescent="0.25">
      <c r="A39" s="81">
        <v>33</v>
      </c>
      <c r="B39" s="32">
        <v>1835</v>
      </c>
      <c r="C39" s="32" t="s">
        <v>542</v>
      </c>
      <c r="D39" s="31">
        <v>0.64</v>
      </c>
      <c r="E39" s="81" t="str">
        <f t="shared" si="0"/>
        <v>Y</v>
      </c>
      <c r="F39" s="31">
        <v>0.68</v>
      </c>
      <c r="G39" s="81" t="str">
        <f t="shared" si="1"/>
        <v>Y</v>
      </c>
      <c r="H39" s="31">
        <v>0.56000000000000005</v>
      </c>
      <c r="I39" s="81" t="str">
        <f t="shared" si="8"/>
        <v>Y</v>
      </c>
      <c r="J39" s="31">
        <v>0.64</v>
      </c>
      <c r="K39" s="81" t="str">
        <f t="shared" si="2"/>
        <v>Y</v>
      </c>
      <c r="L39" s="31">
        <v>0.71</v>
      </c>
      <c r="M39" s="81" t="str">
        <f t="shared" si="9"/>
        <v>Y</v>
      </c>
      <c r="N39" s="31">
        <v>0.56999999999999995</v>
      </c>
      <c r="O39" s="81" t="str">
        <f t="shared" si="3"/>
        <v>Y</v>
      </c>
      <c r="P39" s="31">
        <v>0.76</v>
      </c>
      <c r="Q39" s="81" t="str">
        <f t="shared" si="4"/>
        <v>Y</v>
      </c>
      <c r="R39" s="31">
        <v>0.62</v>
      </c>
      <c r="S39" s="81" t="str">
        <f t="shared" si="5"/>
        <v>Y</v>
      </c>
      <c r="T39" s="31">
        <v>0.56000000000000005</v>
      </c>
      <c r="U39" s="81" t="str">
        <f t="shared" si="6"/>
        <v>Y</v>
      </c>
      <c r="V39" s="31">
        <v>0.75</v>
      </c>
      <c r="W39" s="81" t="str">
        <f t="shared" si="7"/>
        <v>Y</v>
      </c>
    </row>
    <row r="40" spans="1:23" ht="15.75" customHeight="1" x14ac:dyDescent="0.25">
      <c r="A40" s="81">
        <v>34</v>
      </c>
      <c r="B40" s="32">
        <v>1836</v>
      </c>
      <c r="C40" s="32" t="s">
        <v>543</v>
      </c>
      <c r="D40" s="31">
        <v>0.54</v>
      </c>
      <c r="E40" s="81" t="str">
        <f t="shared" si="0"/>
        <v>N</v>
      </c>
      <c r="F40" s="31">
        <v>0.63</v>
      </c>
      <c r="G40" s="81" t="str">
        <f t="shared" si="1"/>
        <v>Y</v>
      </c>
      <c r="H40" s="31">
        <v>0.49</v>
      </c>
      <c r="I40" s="81" t="str">
        <f t="shared" si="8"/>
        <v>N</v>
      </c>
      <c r="J40" s="31">
        <v>0.55000000000000004</v>
      </c>
      <c r="K40" s="81" t="str">
        <f t="shared" si="2"/>
        <v>Y</v>
      </c>
      <c r="L40" s="31">
        <v>0.64</v>
      </c>
      <c r="M40" s="81" t="str">
        <f t="shared" si="9"/>
        <v>Y</v>
      </c>
      <c r="N40" s="31">
        <v>0.45</v>
      </c>
      <c r="O40" s="81" t="str">
        <f t="shared" si="3"/>
        <v>N</v>
      </c>
      <c r="P40" s="31">
        <v>0.76</v>
      </c>
      <c r="Q40" s="81" t="str">
        <f t="shared" si="4"/>
        <v>Y</v>
      </c>
      <c r="R40" s="31">
        <v>0.51</v>
      </c>
      <c r="S40" s="81" t="str">
        <f t="shared" si="5"/>
        <v>N</v>
      </c>
      <c r="T40" s="31">
        <v>0.56000000000000005</v>
      </c>
      <c r="U40" s="81" t="str">
        <f t="shared" si="6"/>
        <v>Y</v>
      </c>
      <c r="V40" s="31">
        <v>0.92</v>
      </c>
      <c r="W40" s="81" t="str">
        <f t="shared" si="7"/>
        <v>Y</v>
      </c>
    </row>
    <row r="41" spans="1:23" ht="15.75" customHeight="1" x14ac:dyDescent="0.25">
      <c r="A41" s="81">
        <v>35</v>
      </c>
      <c r="B41" s="32">
        <v>1838</v>
      </c>
      <c r="C41" s="32" t="s">
        <v>544</v>
      </c>
      <c r="D41" s="31">
        <v>0.53500000000000003</v>
      </c>
      <c r="E41" s="81" t="str">
        <f t="shared" si="0"/>
        <v>N</v>
      </c>
      <c r="F41" s="31">
        <v>0.68</v>
      </c>
      <c r="G41" s="81" t="str">
        <f t="shared" si="1"/>
        <v>Y</v>
      </c>
      <c r="H41" s="31">
        <v>0.45</v>
      </c>
      <c r="I41" s="81" t="str">
        <f t="shared" si="8"/>
        <v>N</v>
      </c>
      <c r="J41" s="31">
        <v>0.56000000000000005</v>
      </c>
      <c r="K41" s="81" t="str">
        <f t="shared" si="2"/>
        <v>Y</v>
      </c>
      <c r="L41" s="31">
        <v>0.59</v>
      </c>
      <c r="M41" s="81" t="str">
        <f t="shared" si="9"/>
        <v>Y</v>
      </c>
      <c r="N41" s="31">
        <v>0.52</v>
      </c>
      <c r="O41" s="81" t="str">
        <f t="shared" si="3"/>
        <v>N</v>
      </c>
      <c r="P41" s="31">
        <v>0.78</v>
      </c>
      <c r="Q41" s="81" t="str">
        <f t="shared" si="4"/>
        <v>Y</v>
      </c>
      <c r="R41" s="31">
        <v>0.56000000000000005</v>
      </c>
      <c r="S41" s="81" t="str">
        <f t="shared" si="5"/>
        <v>Y</v>
      </c>
      <c r="T41" s="31">
        <v>0.62</v>
      </c>
      <c r="U41" s="81" t="str">
        <f t="shared" si="6"/>
        <v>Y</v>
      </c>
      <c r="V41" s="31">
        <v>0.73</v>
      </c>
      <c r="W41" s="81" t="str">
        <f t="shared" si="7"/>
        <v>Y</v>
      </c>
    </row>
    <row r="42" spans="1:23" ht="15.75" customHeight="1" x14ac:dyDescent="0.25">
      <c r="A42" s="81">
        <v>36</v>
      </c>
      <c r="B42" s="32">
        <v>1839</v>
      </c>
      <c r="C42" s="32" t="s">
        <v>545</v>
      </c>
      <c r="D42" s="31">
        <v>0.64</v>
      </c>
      <c r="E42" s="81" t="str">
        <f t="shared" si="0"/>
        <v>Y</v>
      </c>
      <c r="F42" s="31">
        <v>0.7</v>
      </c>
      <c r="G42" s="81" t="str">
        <f t="shared" si="1"/>
        <v>Y</v>
      </c>
      <c r="H42" s="31">
        <v>0.5</v>
      </c>
      <c r="I42" s="81" t="str">
        <f t="shared" si="8"/>
        <v>N</v>
      </c>
      <c r="J42" s="31">
        <v>0.61</v>
      </c>
      <c r="K42" s="81" t="str">
        <f t="shared" si="2"/>
        <v>Y</v>
      </c>
      <c r="L42" s="31">
        <v>0.66</v>
      </c>
      <c r="M42" s="81" t="str">
        <f t="shared" si="9"/>
        <v>Y</v>
      </c>
      <c r="N42" s="31">
        <v>0.53</v>
      </c>
      <c r="O42" s="81" t="str">
        <f t="shared" si="3"/>
        <v>N</v>
      </c>
      <c r="P42" s="31">
        <v>0.82</v>
      </c>
      <c r="Q42" s="81" t="str">
        <f t="shared" si="4"/>
        <v>Y</v>
      </c>
      <c r="R42" s="31">
        <v>0.56999999999999995</v>
      </c>
      <c r="S42" s="81" t="str">
        <f t="shared" si="5"/>
        <v>Y</v>
      </c>
      <c r="T42" s="31">
        <v>0.78</v>
      </c>
      <c r="U42" s="81" t="str">
        <f t="shared" si="6"/>
        <v>Y</v>
      </c>
      <c r="V42" s="31">
        <v>0.8</v>
      </c>
      <c r="W42" s="81" t="str">
        <f t="shared" si="7"/>
        <v>Y</v>
      </c>
    </row>
    <row r="43" spans="1:23" ht="15.75" customHeight="1" x14ac:dyDescent="0.25">
      <c r="A43" s="81">
        <v>37</v>
      </c>
      <c r="B43" s="40">
        <v>1840</v>
      </c>
      <c r="C43" s="32" t="s">
        <v>546</v>
      </c>
      <c r="D43" s="31">
        <v>0.72499999999999998</v>
      </c>
      <c r="E43" s="81" t="str">
        <f t="shared" si="0"/>
        <v>Y</v>
      </c>
      <c r="F43" s="31">
        <v>0.76</v>
      </c>
      <c r="G43" s="81" t="str">
        <f t="shared" si="1"/>
        <v>Y</v>
      </c>
      <c r="H43" s="31">
        <v>0.61</v>
      </c>
      <c r="I43" s="81" t="str">
        <f t="shared" si="8"/>
        <v>Y</v>
      </c>
      <c r="J43" s="31">
        <v>0.52</v>
      </c>
      <c r="K43" s="81" t="str">
        <f t="shared" si="2"/>
        <v>N</v>
      </c>
      <c r="L43" s="31">
        <v>0.74</v>
      </c>
      <c r="M43" s="81" t="str">
        <f t="shared" si="9"/>
        <v>Y</v>
      </c>
      <c r="N43" s="31">
        <v>0.71</v>
      </c>
      <c r="O43" s="81" t="str">
        <f t="shared" si="3"/>
        <v>Y</v>
      </c>
      <c r="P43" s="31">
        <v>0.84</v>
      </c>
      <c r="Q43" s="81" t="str">
        <f t="shared" si="4"/>
        <v>Y</v>
      </c>
      <c r="R43" s="31">
        <v>0.67</v>
      </c>
      <c r="S43" s="81" t="str">
        <f t="shared" si="5"/>
        <v>Y</v>
      </c>
      <c r="T43" s="31">
        <v>0.56000000000000005</v>
      </c>
      <c r="U43" s="81" t="str">
        <f t="shared" si="6"/>
        <v>Y</v>
      </c>
      <c r="V43" s="31">
        <v>0.88</v>
      </c>
      <c r="W43" s="81" t="str">
        <f t="shared" si="7"/>
        <v>Y</v>
      </c>
    </row>
    <row r="44" spans="1:23" ht="15.75" customHeight="1" x14ac:dyDescent="0.25">
      <c r="A44" s="81">
        <v>38</v>
      </c>
      <c r="B44" s="40">
        <v>1802</v>
      </c>
      <c r="C44" s="32" t="s">
        <v>547</v>
      </c>
      <c r="D44" s="80">
        <v>0.03</v>
      </c>
      <c r="E44" s="81" t="str">
        <f t="shared" si="0"/>
        <v>N</v>
      </c>
      <c r="F44" s="80">
        <v>0.5</v>
      </c>
      <c r="G44" s="81" t="str">
        <f t="shared" si="1"/>
        <v>N</v>
      </c>
      <c r="H44" s="80">
        <v>0.6</v>
      </c>
      <c r="I44" s="81" t="str">
        <f t="shared" si="8"/>
        <v>Y</v>
      </c>
      <c r="J44" s="80">
        <v>0.69</v>
      </c>
      <c r="K44" s="81" t="str">
        <f t="shared" si="1"/>
        <v>Y</v>
      </c>
      <c r="L44" s="80">
        <v>0.55000000000000004</v>
      </c>
      <c r="M44" s="81" t="str">
        <f t="shared" si="1"/>
        <v>Y</v>
      </c>
      <c r="N44" s="80">
        <v>0.54</v>
      </c>
      <c r="O44" s="81" t="str">
        <f t="shared" si="1"/>
        <v>N</v>
      </c>
      <c r="P44" s="80">
        <v>0.7</v>
      </c>
      <c r="Q44" s="81" t="str">
        <f t="shared" si="1"/>
        <v>Y</v>
      </c>
      <c r="R44" s="80">
        <v>0.52</v>
      </c>
      <c r="S44" s="81" t="str">
        <f t="shared" si="1"/>
        <v>N</v>
      </c>
      <c r="T44" s="80">
        <v>0.62</v>
      </c>
      <c r="U44" s="81" t="str">
        <f t="shared" si="1"/>
        <v>Y</v>
      </c>
      <c r="V44" s="80">
        <v>0.56000000000000005</v>
      </c>
      <c r="W44" s="81" t="str">
        <f t="shared" si="7"/>
        <v>Y</v>
      </c>
    </row>
    <row r="45" spans="1:23" ht="15.75" customHeight="1" x14ac:dyDescent="0.25">
      <c r="A45" s="81">
        <v>39</v>
      </c>
      <c r="B45" s="40">
        <v>1809</v>
      </c>
      <c r="C45" s="32" t="s">
        <v>548</v>
      </c>
      <c r="D45" s="80">
        <v>0.52</v>
      </c>
      <c r="E45" s="81" t="str">
        <f t="shared" si="0"/>
        <v>N</v>
      </c>
      <c r="F45" s="80">
        <v>0.65</v>
      </c>
      <c r="G45" s="81" t="str">
        <f t="shared" si="1"/>
        <v>Y</v>
      </c>
      <c r="H45" s="80">
        <v>0.57999999999999996</v>
      </c>
      <c r="I45" s="81" t="str">
        <f t="shared" si="8"/>
        <v>Y</v>
      </c>
      <c r="J45" s="80">
        <v>0.71</v>
      </c>
      <c r="K45" s="81" t="str">
        <f t="shared" si="1"/>
        <v>Y</v>
      </c>
      <c r="L45" s="80">
        <v>0.53</v>
      </c>
      <c r="M45" s="81" t="str">
        <f t="shared" si="1"/>
        <v>N</v>
      </c>
      <c r="N45" s="80">
        <v>0.54</v>
      </c>
      <c r="O45" s="81" t="str">
        <f t="shared" si="1"/>
        <v>N</v>
      </c>
      <c r="P45" s="80">
        <v>0.78</v>
      </c>
      <c r="Q45" s="81" t="str">
        <f t="shared" si="1"/>
        <v>Y</v>
      </c>
      <c r="R45" s="80">
        <v>0.54</v>
      </c>
      <c r="S45" s="81" t="str">
        <f t="shared" si="1"/>
        <v>N</v>
      </c>
      <c r="T45" s="80">
        <v>0.56000000000000005</v>
      </c>
      <c r="U45" s="81" t="str">
        <f t="shared" si="1"/>
        <v>Y</v>
      </c>
      <c r="V45" s="80">
        <v>0.5</v>
      </c>
      <c r="W45" s="81" t="str">
        <f t="shared" si="7"/>
        <v>N</v>
      </c>
    </row>
    <row r="46" spans="1:23" ht="15.75" customHeight="1" x14ac:dyDescent="0.25">
      <c r="A46" s="81">
        <v>40</v>
      </c>
      <c r="B46" s="40">
        <v>1812</v>
      </c>
      <c r="C46" s="32" t="s">
        <v>549</v>
      </c>
      <c r="D46" s="80">
        <v>0.53</v>
      </c>
      <c r="E46" s="81" t="str">
        <f t="shared" si="0"/>
        <v>N</v>
      </c>
      <c r="F46" s="80">
        <v>0.5</v>
      </c>
      <c r="G46" s="81" t="str">
        <f t="shared" si="1"/>
        <v>N</v>
      </c>
      <c r="H46" s="80">
        <v>0.55000000000000004</v>
      </c>
      <c r="I46" s="81" t="str">
        <f t="shared" si="8"/>
        <v>Y</v>
      </c>
      <c r="J46" s="80">
        <v>0.89</v>
      </c>
      <c r="K46" s="81" t="str">
        <f t="shared" si="1"/>
        <v>Y</v>
      </c>
      <c r="L46" s="80">
        <v>0.51</v>
      </c>
      <c r="M46" s="81" t="str">
        <f t="shared" si="1"/>
        <v>N</v>
      </c>
      <c r="N46" s="80">
        <v>0.56999999999999995</v>
      </c>
      <c r="O46" s="81" t="str">
        <f t="shared" si="1"/>
        <v>Y</v>
      </c>
      <c r="P46" s="80">
        <v>0.68</v>
      </c>
      <c r="Q46" s="81" t="str">
        <f t="shared" si="1"/>
        <v>Y</v>
      </c>
      <c r="R46" s="80">
        <v>0.53</v>
      </c>
      <c r="S46" s="81" t="str">
        <f t="shared" si="1"/>
        <v>N</v>
      </c>
      <c r="T46" s="80">
        <v>0.64</v>
      </c>
      <c r="U46" s="81" t="str">
        <f t="shared" si="1"/>
        <v>Y</v>
      </c>
      <c r="V46" s="80">
        <v>0.55000000000000004</v>
      </c>
      <c r="W46" s="81" t="str">
        <f t="shared" si="7"/>
        <v>Y</v>
      </c>
    </row>
    <row r="47" spans="1:23" ht="15.75" customHeight="1" x14ac:dyDescent="0.25">
      <c r="A47" s="81">
        <v>41</v>
      </c>
      <c r="B47" s="40">
        <v>1819</v>
      </c>
      <c r="C47" s="32" t="s">
        <v>550</v>
      </c>
      <c r="D47" s="80">
        <v>0.53</v>
      </c>
      <c r="E47" s="81" t="str">
        <f t="shared" si="0"/>
        <v>N</v>
      </c>
      <c r="F47" s="80">
        <v>0.66</v>
      </c>
      <c r="G47" s="81" t="str">
        <f t="shared" si="1"/>
        <v>Y</v>
      </c>
      <c r="H47" s="80">
        <v>0.57999999999999996</v>
      </c>
      <c r="I47" s="81" t="str">
        <f t="shared" si="8"/>
        <v>Y</v>
      </c>
      <c r="J47" s="80">
        <v>0.54</v>
      </c>
      <c r="K47" s="81" t="str">
        <f t="shared" si="1"/>
        <v>N</v>
      </c>
      <c r="L47" s="80">
        <v>0.53</v>
      </c>
      <c r="M47" s="81" t="str">
        <f t="shared" si="1"/>
        <v>N</v>
      </c>
      <c r="N47" s="80">
        <v>0.56999999999999995</v>
      </c>
      <c r="O47" s="81" t="str">
        <f t="shared" si="1"/>
        <v>Y</v>
      </c>
      <c r="P47" s="80">
        <v>0.78</v>
      </c>
      <c r="Q47" s="81" t="str">
        <f t="shared" si="1"/>
        <v>Y</v>
      </c>
      <c r="R47" s="80">
        <v>0.61</v>
      </c>
      <c r="S47" s="81" t="str">
        <f t="shared" si="1"/>
        <v>Y</v>
      </c>
      <c r="T47" s="80">
        <v>0.62</v>
      </c>
      <c r="U47" s="81" t="str">
        <f t="shared" si="1"/>
        <v>Y</v>
      </c>
      <c r="V47" s="80">
        <v>0.64</v>
      </c>
      <c r="W47" s="81" t="str">
        <f t="shared" si="7"/>
        <v>Y</v>
      </c>
    </row>
    <row r="48" spans="1:23" ht="15.75" customHeight="1" x14ac:dyDescent="0.25">
      <c r="A48" s="81">
        <v>42</v>
      </c>
      <c r="B48" s="40">
        <v>1837</v>
      </c>
      <c r="C48" s="32" t="s">
        <v>551</v>
      </c>
      <c r="D48" s="80">
        <v>0.60499999999999998</v>
      </c>
      <c r="E48" s="81" t="str">
        <f t="shared" si="0"/>
        <v>Y</v>
      </c>
      <c r="F48" s="80">
        <v>0.74</v>
      </c>
      <c r="G48" s="81" t="str">
        <f t="shared" si="1"/>
        <v>Y</v>
      </c>
      <c r="H48" s="80">
        <v>0.59</v>
      </c>
      <c r="I48" s="81" t="str">
        <f t="shared" si="8"/>
        <v>Y</v>
      </c>
      <c r="J48" s="80">
        <v>0.69</v>
      </c>
      <c r="K48" s="81" t="str">
        <f t="shared" si="1"/>
        <v>Y</v>
      </c>
      <c r="L48" s="80">
        <v>0.69</v>
      </c>
      <c r="M48" s="81" t="str">
        <f t="shared" si="1"/>
        <v>Y</v>
      </c>
      <c r="N48" s="80">
        <v>0.63</v>
      </c>
      <c r="O48" s="81" t="str">
        <f t="shared" si="1"/>
        <v>Y</v>
      </c>
      <c r="P48" s="80">
        <v>0.78</v>
      </c>
      <c r="Q48" s="81" t="str">
        <f t="shared" si="1"/>
        <v>Y</v>
      </c>
      <c r="R48" s="80">
        <v>0.64</v>
      </c>
      <c r="S48" s="81" t="str">
        <f t="shared" si="1"/>
        <v>Y</v>
      </c>
      <c r="T48" s="80">
        <v>0.62</v>
      </c>
      <c r="U48" s="81" t="str">
        <f t="shared" si="1"/>
        <v>Y</v>
      </c>
      <c r="V48" s="80">
        <v>0.74</v>
      </c>
      <c r="W48" s="81" t="str">
        <f t="shared" si="7"/>
        <v>Y</v>
      </c>
    </row>
    <row r="49" spans="1:23" ht="15.75" customHeight="1" x14ac:dyDescent="0.25">
      <c r="A49" s="81">
        <v>43</v>
      </c>
      <c r="B49" s="40">
        <v>1739</v>
      </c>
      <c r="C49" s="32" t="s">
        <v>552</v>
      </c>
      <c r="D49" s="80">
        <v>0.61499999999999999</v>
      </c>
      <c r="E49" s="81" t="str">
        <f t="shared" si="0"/>
        <v>Y</v>
      </c>
      <c r="F49" s="80">
        <v>0.57999999999999996</v>
      </c>
      <c r="G49" s="81" t="str">
        <f t="shared" si="1"/>
        <v>Y</v>
      </c>
      <c r="H49" s="80">
        <v>0.6</v>
      </c>
      <c r="I49" s="81" t="str">
        <f t="shared" si="8"/>
        <v>Y</v>
      </c>
      <c r="J49" s="80">
        <v>0.53</v>
      </c>
      <c r="K49" s="81" t="str">
        <f t="shared" si="1"/>
        <v>N</v>
      </c>
      <c r="L49" s="80">
        <v>0.57999999999999996</v>
      </c>
      <c r="M49" s="81" t="str">
        <f t="shared" si="1"/>
        <v>Y</v>
      </c>
      <c r="N49" s="80">
        <v>0.54</v>
      </c>
      <c r="O49" s="81" t="str">
        <f t="shared" si="1"/>
        <v>N</v>
      </c>
      <c r="P49" s="80">
        <v>0.66</v>
      </c>
      <c r="Q49" s="81" t="str">
        <f t="shared" si="1"/>
        <v>Y</v>
      </c>
      <c r="R49" s="80">
        <v>0.55000000000000004</v>
      </c>
      <c r="S49" s="81" t="str">
        <f t="shared" si="1"/>
        <v>Y</v>
      </c>
      <c r="T49" s="80">
        <v>0.56000000000000005</v>
      </c>
      <c r="U49" s="81" t="str">
        <f t="shared" si="1"/>
        <v>Y</v>
      </c>
      <c r="V49" s="80">
        <v>0.72</v>
      </c>
      <c r="W49" s="81" t="str">
        <f t="shared" si="7"/>
        <v>Y</v>
      </c>
    </row>
    <row r="50" spans="1:23" ht="15.75" customHeight="1" x14ac:dyDescent="0.25">
      <c r="A50" s="81">
        <v>44</v>
      </c>
      <c r="B50" s="40">
        <v>1763</v>
      </c>
      <c r="C50" s="32" t="s">
        <v>553</v>
      </c>
      <c r="D50" s="80">
        <v>0.6</v>
      </c>
      <c r="E50" s="81" t="str">
        <f t="shared" si="0"/>
        <v>Y</v>
      </c>
      <c r="F50" s="80">
        <v>0.67</v>
      </c>
      <c r="G50" s="81" t="str">
        <f t="shared" si="1"/>
        <v>Y</v>
      </c>
      <c r="H50" s="80">
        <v>0.61</v>
      </c>
      <c r="I50" s="81" t="str">
        <f t="shared" si="8"/>
        <v>Y</v>
      </c>
      <c r="J50" s="80">
        <v>0.61</v>
      </c>
      <c r="K50" s="81" t="str">
        <f t="shared" si="1"/>
        <v>Y</v>
      </c>
      <c r="L50" s="80">
        <v>0.61</v>
      </c>
      <c r="M50" s="81" t="str">
        <f t="shared" si="1"/>
        <v>Y</v>
      </c>
      <c r="N50" s="80">
        <v>0.65</v>
      </c>
      <c r="O50" s="81" t="str">
        <f t="shared" si="1"/>
        <v>Y</v>
      </c>
      <c r="P50" s="80">
        <v>0.78</v>
      </c>
      <c r="Q50" s="81" t="str">
        <f t="shared" si="1"/>
        <v>Y</v>
      </c>
      <c r="R50" s="80">
        <v>0.59</v>
      </c>
      <c r="S50" s="81" t="str">
        <f t="shared" si="1"/>
        <v>Y</v>
      </c>
      <c r="T50" s="80">
        <v>0.57999999999999996</v>
      </c>
      <c r="U50" s="81" t="str">
        <f t="shared" si="1"/>
        <v>Y</v>
      </c>
      <c r="V50" s="80">
        <v>0.68</v>
      </c>
      <c r="W50" s="81" t="str">
        <f t="shared" si="7"/>
        <v>Y</v>
      </c>
    </row>
    <row r="51" spans="1:23" ht="15.75" customHeight="1" x14ac:dyDescent="0.25">
      <c r="A51" s="81">
        <v>45</v>
      </c>
      <c r="B51" s="40">
        <v>1841</v>
      </c>
      <c r="C51" s="32" t="s">
        <v>554</v>
      </c>
      <c r="D51" s="31">
        <v>0.59</v>
      </c>
      <c r="E51" s="81" t="str">
        <f t="shared" si="0"/>
        <v>Y</v>
      </c>
      <c r="F51" s="31">
        <v>0.66</v>
      </c>
      <c r="G51" s="81" t="str">
        <f t="shared" si="1"/>
        <v>Y</v>
      </c>
      <c r="H51" s="31">
        <v>0.53</v>
      </c>
      <c r="I51" s="81" t="str">
        <f t="shared" si="8"/>
        <v>N</v>
      </c>
      <c r="J51" s="31">
        <v>0.71</v>
      </c>
      <c r="K51" s="81" t="str">
        <f t="shared" si="2"/>
        <v>Y</v>
      </c>
      <c r="L51" s="31">
        <v>0.69</v>
      </c>
      <c r="M51" s="81" t="str">
        <f t="shared" si="9"/>
        <v>Y</v>
      </c>
      <c r="N51" s="31">
        <v>0.61</v>
      </c>
      <c r="O51" s="81" t="str">
        <f t="shared" si="3"/>
        <v>Y</v>
      </c>
      <c r="P51" s="31">
        <v>0.6</v>
      </c>
      <c r="Q51" s="81" t="str">
        <f t="shared" si="4"/>
        <v>Y</v>
      </c>
      <c r="R51" s="31">
        <v>0.63</v>
      </c>
      <c r="S51" s="81" t="str">
        <f t="shared" si="5"/>
        <v>Y</v>
      </c>
      <c r="T51" s="31">
        <v>0.56000000000000005</v>
      </c>
      <c r="U51" s="81" t="str">
        <f t="shared" si="6"/>
        <v>Y</v>
      </c>
      <c r="V51" s="31">
        <v>0.56000000000000005</v>
      </c>
      <c r="W51" s="81" t="str">
        <f t="shared" si="7"/>
        <v>Y</v>
      </c>
    </row>
    <row r="52" spans="1:23" ht="15.75" customHeight="1" x14ac:dyDescent="0.25">
      <c r="A52" s="81">
        <v>46</v>
      </c>
      <c r="B52" s="40">
        <v>1842</v>
      </c>
      <c r="C52" s="32" t="s">
        <v>555</v>
      </c>
      <c r="D52" s="31">
        <v>0.59499999999999997</v>
      </c>
      <c r="E52" s="81" t="str">
        <f t="shared" si="0"/>
        <v>Y</v>
      </c>
      <c r="F52" s="31">
        <v>0.55000000000000004</v>
      </c>
      <c r="G52" s="81" t="str">
        <f t="shared" si="1"/>
        <v>Y</v>
      </c>
      <c r="H52" s="31">
        <v>0.6</v>
      </c>
      <c r="I52" s="81" t="str">
        <f t="shared" si="8"/>
        <v>Y</v>
      </c>
      <c r="J52" s="31">
        <v>0.6</v>
      </c>
      <c r="K52" s="81" t="str">
        <f t="shared" si="2"/>
        <v>Y</v>
      </c>
      <c r="L52" s="31">
        <v>0.68</v>
      </c>
      <c r="M52" s="81" t="str">
        <f t="shared" si="9"/>
        <v>Y</v>
      </c>
      <c r="N52" s="31">
        <v>0.62</v>
      </c>
      <c r="O52" s="81" t="str">
        <f t="shared" si="3"/>
        <v>Y</v>
      </c>
      <c r="P52" s="31">
        <v>0.6</v>
      </c>
      <c r="Q52" s="81" t="str">
        <f t="shared" si="4"/>
        <v>Y</v>
      </c>
      <c r="R52" s="31">
        <v>0.59</v>
      </c>
      <c r="S52" s="81" t="str">
        <f t="shared" si="5"/>
        <v>Y</v>
      </c>
      <c r="T52" s="31">
        <v>0.7</v>
      </c>
      <c r="U52" s="81" t="str">
        <f t="shared" si="6"/>
        <v>Y</v>
      </c>
      <c r="V52" s="31">
        <v>0.74</v>
      </c>
      <c r="W52" s="81" t="str">
        <f t="shared" si="7"/>
        <v>Y</v>
      </c>
    </row>
    <row r="53" spans="1:23" ht="15.75" customHeight="1" x14ac:dyDescent="0.25">
      <c r="A53" s="81">
        <v>47</v>
      </c>
      <c r="B53" s="40">
        <v>1843</v>
      </c>
      <c r="C53" s="32" t="s">
        <v>556</v>
      </c>
      <c r="D53" s="31">
        <v>0.62</v>
      </c>
      <c r="E53" s="81" t="str">
        <f t="shared" si="0"/>
        <v>Y</v>
      </c>
      <c r="F53" s="31">
        <v>0.84</v>
      </c>
      <c r="G53" s="81" t="str">
        <f t="shared" si="1"/>
        <v>Y</v>
      </c>
      <c r="H53" s="31">
        <v>0.57999999999999996</v>
      </c>
      <c r="I53" s="81" t="str">
        <f t="shared" si="8"/>
        <v>Y</v>
      </c>
      <c r="J53" s="31">
        <v>0.6</v>
      </c>
      <c r="K53" s="81" t="str">
        <f t="shared" si="2"/>
        <v>Y</v>
      </c>
      <c r="L53" s="31">
        <v>0.71</v>
      </c>
      <c r="M53" s="81" t="str">
        <f t="shared" si="9"/>
        <v>Y</v>
      </c>
      <c r="N53" s="31">
        <v>0.62</v>
      </c>
      <c r="O53" s="81" t="str">
        <f t="shared" si="3"/>
        <v>Y</v>
      </c>
      <c r="P53" s="31">
        <v>0.62</v>
      </c>
      <c r="Q53" s="81" t="str">
        <f t="shared" si="4"/>
        <v>Y</v>
      </c>
      <c r="R53" s="31">
        <v>0.56000000000000005</v>
      </c>
      <c r="S53" s="81" t="str">
        <f t="shared" si="5"/>
        <v>Y</v>
      </c>
      <c r="T53" s="31">
        <v>0.56000000000000005</v>
      </c>
      <c r="U53" s="81" t="str">
        <f t="shared" si="6"/>
        <v>Y</v>
      </c>
      <c r="V53" s="31">
        <v>0.85</v>
      </c>
      <c r="W53" s="81" t="str">
        <f t="shared" si="7"/>
        <v>Y</v>
      </c>
    </row>
    <row r="54" spans="1:23" ht="15.75" customHeight="1" x14ac:dyDescent="0.25">
      <c r="A54" s="81">
        <v>48</v>
      </c>
      <c r="B54" s="40">
        <v>1844</v>
      </c>
      <c r="C54" s="32" t="s">
        <v>557</v>
      </c>
      <c r="D54" s="31">
        <v>0.67500000000000004</v>
      </c>
      <c r="E54" s="81" t="str">
        <f t="shared" si="0"/>
        <v>Y</v>
      </c>
      <c r="F54" s="31">
        <v>0.71</v>
      </c>
      <c r="G54" s="81" t="str">
        <f t="shared" si="1"/>
        <v>Y</v>
      </c>
      <c r="H54" s="31">
        <v>0.62</v>
      </c>
      <c r="I54" s="81" t="str">
        <f t="shared" si="8"/>
        <v>Y</v>
      </c>
      <c r="J54" s="31">
        <v>0.72</v>
      </c>
      <c r="K54" s="81" t="str">
        <f t="shared" si="2"/>
        <v>Y</v>
      </c>
      <c r="L54" s="31">
        <v>0.75</v>
      </c>
      <c r="M54" s="81" t="str">
        <f t="shared" si="9"/>
        <v>Y</v>
      </c>
      <c r="N54" s="31">
        <v>0.66</v>
      </c>
      <c r="O54" s="81" t="str">
        <f t="shared" si="3"/>
        <v>Y</v>
      </c>
      <c r="P54" s="31">
        <v>0.64</v>
      </c>
      <c r="Q54" s="81" t="str">
        <f t="shared" si="4"/>
        <v>Y</v>
      </c>
      <c r="R54" s="31">
        <v>0.67</v>
      </c>
      <c r="S54" s="81" t="str">
        <f t="shared" si="5"/>
        <v>Y</v>
      </c>
      <c r="T54" s="31">
        <v>0.73</v>
      </c>
      <c r="U54" s="81" t="str">
        <f t="shared" si="6"/>
        <v>Y</v>
      </c>
      <c r="V54" s="31">
        <v>0.88</v>
      </c>
      <c r="W54" s="81" t="str">
        <f t="shared" si="7"/>
        <v>Y</v>
      </c>
    </row>
    <row r="55" spans="1:23" ht="15.75" customHeight="1" x14ac:dyDescent="0.25">
      <c r="A55" s="81">
        <v>49</v>
      </c>
      <c r="B55" s="40">
        <v>1846</v>
      </c>
      <c r="C55" s="32" t="s">
        <v>558</v>
      </c>
      <c r="D55" s="31">
        <v>0.59499999999999997</v>
      </c>
      <c r="E55" s="81" t="str">
        <f t="shared" si="0"/>
        <v>Y</v>
      </c>
      <c r="F55" s="31">
        <v>0.6</v>
      </c>
      <c r="G55" s="81" t="str">
        <f t="shared" si="1"/>
        <v>Y</v>
      </c>
      <c r="H55" s="31">
        <v>0.51</v>
      </c>
      <c r="I55" s="81" t="str">
        <f t="shared" si="8"/>
        <v>N</v>
      </c>
      <c r="J55" s="31">
        <v>0.55000000000000004</v>
      </c>
      <c r="K55" s="81" t="str">
        <f t="shared" si="2"/>
        <v>Y</v>
      </c>
      <c r="L55" s="31">
        <v>0.66</v>
      </c>
      <c r="M55" s="81" t="str">
        <f t="shared" si="9"/>
        <v>Y</v>
      </c>
      <c r="N55" s="31">
        <v>0.51</v>
      </c>
      <c r="O55" s="81" t="str">
        <f t="shared" si="3"/>
        <v>N</v>
      </c>
      <c r="P55" s="31">
        <v>0.57999999999999996</v>
      </c>
      <c r="Q55" s="81" t="str">
        <f t="shared" si="4"/>
        <v>Y</v>
      </c>
      <c r="R55" s="31">
        <v>0.6</v>
      </c>
      <c r="S55" s="81" t="str">
        <f t="shared" si="5"/>
        <v>Y</v>
      </c>
      <c r="T55" s="31">
        <v>0.7</v>
      </c>
      <c r="U55" s="81" t="str">
        <f t="shared" si="6"/>
        <v>Y</v>
      </c>
      <c r="V55" s="31">
        <v>0.8</v>
      </c>
      <c r="W55" s="81" t="str">
        <f t="shared" si="7"/>
        <v>Y</v>
      </c>
    </row>
    <row r="56" spans="1:23" ht="15.75" customHeight="1" x14ac:dyDescent="0.25">
      <c r="A56" s="81">
        <v>50</v>
      </c>
      <c r="B56" s="40">
        <v>1847</v>
      </c>
      <c r="C56" s="32" t="s">
        <v>559</v>
      </c>
      <c r="D56" s="31">
        <v>0.76</v>
      </c>
      <c r="E56" s="81" t="str">
        <f t="shared" si="0"/>
        <v>Y</v>
      </c>
      <c r="F56" s="31">
        <v>0.82</v>
      </c>
      <c r="G56" s="81" t="str">
        <f t="shared" si="1"/>
        <v>Y</v>
      </c>
      <c r="H56" s="31">
        <v>0.6</v>
      </c>
      <c r="I56" s="81" t="str">
        <f t="shared" si="8"/>
        <v>Y</v>
      </c>
      <c r="J56" s="31">
        <v>0.52</v>
      </c>
      <c r="K56" s="81" t="str">
        <f t="shared" si="2"/>
        <v>N</v>
      </c>
      <c r="L56" s="31">
        <v>0.76</v>
      </c>
      <c r="M56" s="81" t="str">
        <f t="shared" si="9"/>
        <v>Y</v>
      </c>
      <c r="N56" s="31">
        <v>0.6</v>
      </c>
      <c r="O56" s="81" t="str">
        <f t="shared" si="3"/>
        <v>Y</v>
      </c>
      <c r="P56" s="31">
        <v>0.57999999999999996</v>
      </c>
      <c r="Q56" s="81" t="str">
        <f t="shared" si="4"/>
        <v>Y</v>
      </c>
      <c r="R56" s="31">
        <v>0.63</v>
      </c>
      <c r="S56" s="81" t="str">
        <f t="shared" si="5"/>
        <v>Y</v>
      </c>
      <c r="T56" s="31">
        <v>0.56000000000000005</v>
      </c>
      <c r="U56" s="81" t="str">
        <f t="shared" si="6"/>
        <v>Y</v>
      </c>
      <c r="V56" s="31">
        <v>0.8</v>
      </c>
      <c r="W56" s="81" t="str">
        <f t="shared" si="7"/>
        <v>Y</v>
      </c>
    </row>
    <row r="57" spans="1:23" ht="15.75" customHeight="1" x14ac:dyDescent="0.25">
      <c r="A57" s="81">
        <v>51</v>
      </c>
      <c r="B57" s="40">
        <v>1748</v>
      </c>
      <c r="C57" s="32" t="s">
        <v>560</v>
      </c>
      <c r="D57" s="31">
        <v>0.58499999999999996</v>
      </c>
      <c r="E57" s="81" t="str">
        <f t="shared" si="0"/>
        <v>Y</v>
      </c>
      <c r="F57" s="31">
        <v>0.62</v>
      </c>
      <c r="G57" s="81" t="str">
        <f t="shared" si="1"/>
        <v>Y</v>
      </c>
      <c r="H57" s="31">
        <v>0.5</v>
      </c>
      <c r="I57" s="81" t="str">
        <f t="shared" si="8"/>
        <v>N</v>
      </c>
      <c r="J57" s="31">
        <v>0.64</v>
      </c>
      <c r="K57" s="81" t="str">
        <f t="shared" si="2"/>
        <v>Y</v>
      </c>
      <c r="L57" s="31">
        <v>0.66</v>
      </c>
      <c r="M57" s="81" t="str">
        <f t="shared" si="9"/>
        <v>Y</v>
      </c>
      <c r="N57" s="31">
        <v>0.48</v>
      </c>
      <c r="O57" s="81" t="str">
        <f t="shared" si="3"/>
        <v>N</v>
      </c>
      <c r="P57" s="31">
        <v>0.66</v>
      </c>
      <c r="Q57" s="81" t="str">
        <f t="shared" si="4"/>
        <v>Y</v>
      </c>
      <c r="R57" s="31">
        <v>0.66</v>
      </c>
      <c r="S57" s="81" t="str">
        <f t="shared" si="5"/>
        <v>Y</v>
      </c>
      <c r="T57" s="31">
        <v>0.78</v>
      </c>
      <c r="U57" s="81" t="str">
        <f t="shared" si="6"/>
        <v>Y</v>
      </c>
      <c r="V57" s="31">
        <v>0.66</v>
      </c>
      <c r="W57" s="81" t="str">
        <f t="shared" si="7"/>
        <v>Y</v>
      </c>
    </row>
    <row r="58" spans="1:23" ht="15.75" customHeight="1" x14ac:dyDescent="0.25">
      <c r="A58" s="81">
        <v>52</v>
      </c>
      <c r="B58" s="40">
        <v>1849</v>
      </c>
      <c r="C58" s="32" t="s">
        <v>561</v>
      </c>
      <c r="D58" s="31">
        <v>0.61499999999999999</v>
      </c>
      <c r="E58" s="81" t="str">
        <f t="shared" si="0"/>
        <v>Y</v>
      </c>
      <c r="F58" s="31">
        <v>0.73</v>
      </c>
      <c r="G58" s="81" t="str">
        <f t="shared" si="1"/>
        <v>Y</v>
      </c>
      <c r="H58" s="31">
        <v>0.56000000000000005</v>
      </c>
      <c r="I58" s="81" t="str">
        <f t="shared" si="8"/>
        <v>Y</v>
      </c>
      <c r="J58" s="31">
        <v>0.61</v>
      </c>
      <c r="K58" s="81" t="str">
        <f t="shared" si="2"/>
        <v>Y</v>
      </c>
      <c r="L58" s="31">
        <v>0.7</v>
      </c>
      <c r="M58" s="81" t="str">
        <f t="shared" si="9"/>
        <v>Y</v>
      </c>
      <c r="N58" s="31">
        <v>0.59</v>
      </c>
      <c r="O58" s="81" t="str">
        <f t="shared" si="3"/>
        <v>Y</v>
      </c>
      <c r="P58" s="31">
        <v>0.57999999999999996</v>
      </c>
      <c r="Q58" s="81" t="str">
        <f t="shared" si="4"/>
        <v>Y</v>
      </c>
      <c r="R58" s="31">
        <v>0.63</v>
      </c>
      <c r="S58" s="81" t="str">
        <f t="shared" si="5"/>
        <v>Y</v>
      </c>
      <c r="T58" s="31">
        <v>0.7</v>
      </c>
      <c r="U58" s="81" t="str">
        <f t="shared" si="6"/>
        <v>Y</v>
      </c>
      <c r="V58" s="31">
        <v>0.68</v>
      </c>
      <c r="W58" s="81" t="str">
        <f t="shared" si="7"/>
        <v>Y</v>
      </c>
    </row>
    <row r="59" spans="1:23" ht="15.75" customHeight="1" x14ac:dyDescent="0.25">
      <c r="A59" s="81">
        <v>53</v>
      </c>
      <c r="B59" s="40">
        <v>1850</v>
      </c>
      <c r="C59" s="32" t="s">
        <v>562</v>
      </c>
      <c r="D59" s="31">
        <v>0.70499999999999996</v>
      </c>
      <c r="E59" s="81" t="str">
        <f t="shared" si="0"/>
        <v>Y</v>
      </c>
      <c r="F59" s="31">
        <v>0.7</v>
      </c>
      <c r="G59" s="81" t="str">
        <f t="shared" si="1"/>
        <v>Y</v>
      </c>
      <c r="H59" s="31">
        <v>0.56000000000000005</v>
      </c>
      <c r="I59" s="81" t="str">
        <f t="shared" si="8"/>
        <v>Y</v>
      </c>
      <c r="J59" s="31">
        <v>0.67</v>
      </c>
      <c r="K59" s="81" t="str">
        <f t="shared" si="2"/>
        <v>Y</v>
      </c>
      <c r="L59" s="31">
        <v>0.69</v>
      </c>
      <c r="M59" s="81" t="str">
        <f t="shared" si="9"/>
        <v>Y</v>
      </c>
      <c r="N59" s="31">
        <v>0.48</v>
      </c>
      <c r="O59" s="81" t="str">
        <f t="shared" si="3"/>
        <v>N</v>
      </c>
      <c r="P59" s="31">
        <v>0.66</v>
      </c>
      <c r="Q59" s="81" t="str">
        <f t="shared" si="4"/>
        <v>Y</v>
      </c>
      <c r="R59" s="31">
        <v>0.64</v>
      </c>
      <c r="S59" s="81" t="str">
        <f t="shared" si="5"/>
        <v>Y</v>
      </c>
      <c r="T59" s="31">
        <v>0.73</v>
      </c>
      <c r="U59" s="81" t="str">
        <f t="shared" si="6"/>
        <v>Y</v>
      </c>
      <c r="V59" s="31">
        <v>0.85</v>
      </c>
      <c r="W59" s="81" t="str">
        <f t="shared" si="7"/>
        <v>Y</v>
      </c>
    </row>
    <row r="60" spans="1:23" ht="15.75" customHeight="1" x14ac:dyDescent="0.25">
      <c r="A60" s="81">
        <v>54</v>
      </c>
      <c r="B60" s="40">
        <v>1753</v>
      </c>
      <c r="C60" s="32" t="s">
        <v>563</v>
      </c>
      <c r="D60" s="31">
        <v>0.72499999999999998</v>
      </c>
      <c r="E60" s="81" t="str">
        <f t="shared" si="0"/>
        <v>Y</v>
      </c>
      <c r="F60" s="31">
        <v>0.6</v>
      </c>
      <c r="G60" s="81" t="str">
        <f t="shared" si="1"/>
        <v>Y</v>
      </c>
      <c r="H60" s="31">
        <v>0.53</v>
      </c>
      <c r="I60" s="81" t="str">
        <f t="shared" si="8"/>
        <v>N</v>
      </c>
      <c r="J60" s="31">
        <v>0.55000000000000004</v>
      </c>
      <c r="K60" s="81" t="str">
        <f t="shared" si="2"/>
        <v>Y</v>
      </c>
      <c r="L60" s="31">
        <v>0.69</v>
      </c>
      <c r="M60" s="81" t="str">
        <f t="shared" si="9"/>
        <v>Y</v>
      </c>
      <c r="N60" s="31">
        <v>0.54</v>
      </c>
      <c r="O60" s="81" t="str">
        <f t="shared" si="3"/>
        <v>N</v>
      </c>
      <c r="P60" s="31">
        <v>0.66</v>
      </c>
      <c r="Q60" s="81" t="str">
        <f t="shared" si="4"/>
        <v>Y</v>
      </c>
      <c r="R60" s="31">
        <v>0.67</v>
      </c>
      <c r="S60" s="81" t="str">
        <f t="shared" si="5"/>
        <v>Y</v>
      </c>
      <c r="T60" s="31">
        <v>0.78</v>
      </c>
      <c r="U60" s="81" t="str">
        <f t="shared" si="6"/>
        <v>Y</v>
      </c>
      <c r="V60" s="31">
        <v>0.9</v>
      </c>
      <c r="W60" s="81" t="str">
        <f t="shared" si="7"/>
        <v>Y</v>
      </c>
    </row>
    <row r="61" spans="1:23" ht="15.75" customHeight="1" x14ac:dyDescent="0.25">
      <c r="A61" s="81">
        <v>55</v>
      </c>
      <c r="B61" s="40">
        <v>1851</v>
      </c>
      <c r="C61" s="32" t="s">
        <v>564</v>
      </c>
      <c r="D61" s="31">
        <v>0.62</v>
      </c>
      <c r="E61" s="81" t="str">
        <f t="shared" si="0"/>
        <v>Y</v>
      </c>
      <c r="F61" s="31">
        <v>0.65</v>
      </c>
      <c r="G61" s="81" t="str">
        <f t="shared" si="1"/>
        <v>Y</v>
      </c>
      <c r="H61" s="31">
        <v>0.57999999999999996</v>
      </c>
      <c r="I61" s="81" t="str">
        <f t="shared" si="8"/>
        <v>Y</v>
      </c>
      <c r="J61" s="31">
        <v>0.62</v>
      </c>
      <c r="K61" s="81" t="str">
        <f t="shared" si="2"/>
        <v>Y</v>
      </c>
      <c r="L61" s="31">
        <v>0.76</v>
      </c>
      <c r="M61" s="81" t="str">
        <f t="shared" si="9"/>
        <v>Y</v>
      </c>
      <c r="N61" s="31">
        <v>0.59</v>
      </c>
      <c r="O61" s="81" t="str">
        <f t="shared" si="3"/>
        <v>Y</v>
      </c>
      <c r="P61" s="31">
        <v>0.57999999999999996</v>
      </c>
      <c r="Q61" s="81" t="str">
        <f t="shared" si="4"/>
        <v>Y</v>
      </c>
      <c r="R61" s="31">
        <v>0.65</v>
      </c>
      <c r="S61" s="81" t="str">
        <f t="shared" si="5"/>
        <v>Y</v>
      </c>
      <c r="T61" s="31">
        <v>0.7</v>
      </c>
      <c r="U61" s="81" t="str">
        <f t="shared" si="6"/>
        <v>Y</v>
      </c>
      <c r="V61" s="31">
        <v>0.8</v>
      </c>
      <c r="W61" s="81" t="str">
        <f t="shared" si="7"/>
        <v>Y</v>
      </c>
    </row>
    <row r="62" spans="1:23" ht="15.75" customHeight="1" x14ac:dyDescent="0.25">
      <c r="A62" s="81">
        <v>56</v>
      </c>
      <c r="B62" s="40">
        <v>1852</v>
      </c>
      <c r="C62" s="32" t="s">
        <v>565</v>
      </c>
      <c r="D62" s="31">
        <v>0.73499999999999999</v>
      </c>
      <c r="E62" s="81" t="str">
        <f t="shared" si="0"/>
        <v>Y</v>
      </c>
      <c r="F62" s="31">
        <v>0.79</v>
      </c>
      <c r="G62" s="81" t="str">
        <f t="shared" si="1"/>
        <v>Y</v>
      </c>
      <c r="H62" s="31">
        <v>0.64</v>
      </c>
      <c r="I62" s="81" t="str">
        <f t="shared" si="8"/>
        <v>Y</v>
      </c>
      <c r="J62" s="31">
        <v>0.57999999999999996</v>
      </c>
      <c r="K62" s="81" t="str">
        <f t="shared" si="2"/>
        <v>Y</v>
      </c>
      <c r="L62" s="31">
        <v>0.69</v>
      </c>
      <c r="M62" s="81" t="str">
        <f t="shared" si="9"/>
        <v>Y</v>
      </c>
      <c r="N62" s="31">
        <v>0.55000000000000004</v>
      </c>
      <c r="O62" s="81" t="str">
        <f t="shared" si="3"/>
        <v>Y</v>
      </c>
      <c r="P62" s="31">
        <v>0.62</v>
      </c>
      <c r="Q62" s="81" t="str">
        <f t="shared" si="4"/>
        <v>Y</v>
      </c>
      <c r="R62" s="31">
        <v>0.57999999999999996</v>
      </c>
      <c r="S62" s="81" t="str">
        <f t="shared" si="5"/>
        <v>Y</v>
      </c>
      <c r="T62" s="31">
        <v>0.56000000000000005</v>
      </c>
      <c r="U62" s="81" t="str">
        <f t="shared" si="6"/>
        <v>Y</v>
      </c>
      <c r="V62" s="31">
        <v>0.7</v>
      </c>
      <c r="W62" s="81" t="str">
        <f t="shared" si="7"/>
        <v>Y</v>
      </c>
    </row>
    <row r="63" spans="1:23" ht="15.75" customHeight="1" x14ac:dyDescent="0.25">
      <c r="A63" s="81">
        <v>57</v>
      </c>
      <c r="B63" s="40">
        <v>1853</v>
      </c>
      <c r="C63" s="32" t="s">
        <v>566</v>
      </c>
      <c r="D63" s="31">
        <v>0.72499999999999998</v>
      </c>
      <c r="E63" s="81" t="str">
        <f t="shared" si="0"/>
        <v>Y</v>
      </c>
      <c r="F63" s="31">
        <v>0.73</v>
      </c>
      <c r="G63" s="81" t="str">
        <f t="shared" si="1"/>
        <v>Y</v>
      </c>
      <c r="H63" s="31">
        <v>0.56000000000000005</v>
      </c>
      <c r="I63" s="81" t="str">
        <f t="shared" si="8"/>
        <v>Y</v>
      </c>
      <c r="J63" s="31">
        <v>0.66</v>
      </c>
      <c r="K63" s="81" t="str">
        <f t="shared" si="2"/>
        <v>Y</v>
      </c>
      <c r="L63" s="31">
        <v>0.72</v>
      </c>
      <c r="M63" s="81" t="str">
        <f t="shared" si="9"/>
        <v>Y</v>
      </c>
      <c r="N63" s="31">
        <v>0.57999999999999996</v>
      </c>
      <c r="O63" s="81" t="str">
        <f t="shared" si="3"/>
        <v>Y</v>
      </c>
      <c r="P63" s="31">
        <v>0.62</v>
      </c>
      <c r="Q63" s="81" t="str">
        <f t="shared" si="4"/>
        <v>Y</v>
      </c>
      <c r="R63" s="31">
        <v>0.66</v>
      </c>
      <c r="S63" s="81" t="str">
        <f t="shared" si="5"/>
        <v>Y</v>
      </c>
      <c r="T63" s="31">
        <v>0.56000000000000005</v>
      </c>
      <c r="U63" s="81" t="str">
        <f t="shared" si="6"/>
        <v>Y</v>
      </c>
      <c r="V63" s="31">
        <v>0.62</v>
      </c>
      <c r="W63" s="81" t="str">
        <f t="shared" si="7"/>
        <v>Y</v>
      </c>
    </row>
    <row r="64" spans="1:23" ht="15.75" customHeight="1" x14ac:dyDescent="0.25">
      <c r="A64" s="81">
        <v>58</v>
      </c>
      <c r="B64" s="40">
        <v>1854</v>
      </c>
      <c r="C64" s="32" t="s">
        <v>567</v>
      </c>
      <c r="D64" s="31">
        <v>0.61499999999999999</v>
      </c>
      <c r="E64" s="81" t="str">
        <f t="shared" si="0"/>
        <v>Y</v>
      </c>
      <c r="F64" s="31">
        <v>0.62</v>
      </c>
      <c r="G64" s="81" t="str">
        <f t="shared" si="1"/>
        <v>Y</v>
      </c>
      <c r="H64" s="31">
        <v>0.61</v>
      </c>
      <c r="I64" s="81" t="str">
        <f t="shared" si="8"/>
        <v>Y</v>
      </c>
      <c r="J64" s="31">
        <v>0.68</v>
      </c>
      <c r="K64" s="81" t="str">
        <f t="shared" si="2"/>
        <v>Y</v>
      </c>
      <c r="L64" s="31">
        <v>0.72</v>
      </c>
      <c r="M64" s="81" t="str">
        <f t="shared" si="9"/>
        <v>Y</v>
      </c>
      <c r="N64" s="31">
        <v>0.54</v>
      </c>
      <c r="O64" s="81" t="str">
        <f t="shared" si="3"/>
        <v>N</v>
      </c>
      <c r="P64" s="31">
        <v>0.57999999999999996</v>
      </c>
      <c r="Q64" s="81" t="str">
        <f t="shared" si="4"/>
        <v>Y</v>
      </c>
      <c r="R64" s="31">
        <v>0.66</v>
      </c>
      <c r="S64" s="81" t="str">
        <f t="shared" si="5"/>
        <v>Y</v>
      </c>
      <c r="T64" s="31">
        <v>0.73</v>
      </c>
      <c r="U64" s="81" t="str">
        <f t="shared" si="6"/>
        <v>Y</v>
      </c>
      <c r="V64" s="31">
        <v>0.88</v>
      </c>
      <c r="W64" s="81" t="str">
        <f t="shared" si="7"/>
        <v>Y</v>
      </c>
    </row>
    <row r="65" spans="1:23" ht="15.75" customHeight="1" x14ac:dyDescent="0.25">
      <c r="A65" s="81">
        <v>59</v>
      </c>
      <c r="B65" s="40">
        <v>1856</v>
      </c>
      <c r="C65" s="32" t="s">
        <v>568</v>
      </c>
      <c r="D65" s="31">
        <v>0.58499999999999996</v>
      </c>
      <c r="E65" s="81" t="str">
        <f t="shared" si="0"/>
        <v>Y</v>
      </c>
      <c r="F65" s="31">
        <v>0.76</v>
      </c>
      <c r="G65" s="81" t="str">
        <f t="shared" si="1"/>
        <v>Y</v>
      </c>
      <c r="H65" s="31">
        <v>0.51</v>
      </c>
      <c r="I65" s="81" t="str">
        <f t="shared" si="8"/>
        <v>N</v>
      </c>
      <c r="J65" s="31">
        <v>0.67</v>
      </c>
      <c r="K65" s="81" t="str">
        <f t="shared" si="2"/>
        <v>Y</v>
      </c>
      <c r="L65" s="31">
        <v>0.77</v>
      </c>
      <c r="M65" s="81" t="str">
        <f t="shared" si="9"/>
        <v>Y</v>
      </c>
      <c r="N65" s="31">
        <v>0.54</v>
      </c>
      <c r="O65" s="81" t="str">
        <f t="shared" si="3"/>
        <v>N</v>
      </c>
      <c r="P65" s="31">
        <v>0.62</v>
      </c>
      <c r="Q65" s="81" t="str">
        <f t="shared" si="4"/>
        <v>Y</v>
      </c>
      <c r="R65" s="31">
        <v>0.6</v>
      </c>
      <c r="S65" s="81" t="str">
        <f t="shared" si="5"/>
        <v>Y</v>
      </c>
      <c r="T65" s="31">
        <v>0.56000000000000005</v>
      </c>
      <c r="U65" s="81" t="str">
        <f t="shared" si="6"/>
        <v>Y</v>
      </c>
      <c r="V65" s="31">
        <v>0.62</v>
      </c>
      <c r="W65" s="81" t="str">
        <f t="shared" si="7"/>
        <v>Y</v>
      </c>
    </row>
    <row r="66" spans="1:23" ht="15.75" customHeight="1" x14ac:dyDescent="0.25">
      <c r="A66" s="81">
        <v>60</v>
      </c>
      <c r="B66" s="40">
        <v>1857</v>
      </c>
      <c r="C66" s="32" t="s">
        <v>569</v>
      </c>
      <c r="D66" s="31">
        <v>0.59</v>
      </c>
      <c r="E66" s="81" t="str">
        <f t="shared" si="0"/>
        <v>Y</v>
      </c>
      <c r="F66" s="31">
        <v>0.59</v>
      </c>
      <c r="G66" s="81" t="str">
        <f t="shared" si="1"/>
        <v>Y</v>
      </c>
      <c r="H66" s="31">
        <v>0.47</v>
      </c>
      <c r="I66" s="81" t="str">
        <f t="shared" si="8"/>
        <v>N</v>
      </c>
      <c r="J66" s="31">
        <v>0.51</v>
      </c>
      <c r="K66" s="81" t="str">
        <f t="shared" si="2"/>
        <v>N</v>
      </c>
      <c r="L66" s="31">
        <v>0.73</v>
      </c>
      <c r="M66" s="81" t="str">
        <f t="shared" si="9"/>
        <v>Y</v>
      </c>
      <c r="N66" s="31">
        <v>0.5</v>
      </c>
      <c r="O66" s="81" t="str">
        <f t="shared" si="3"/>
        <v>N</v>
      </c>
      <c r="P66" s="31">
        <v>0.66</v>
      </c>
      <c r="Q66" s="81" t="str">
        <f t="shared" si="4"/>
        <v>Y</v>
      </c>
      <c r="R66" s="31">
        <v>0.51</v>
      </c>
      <c r="S66" s="81" t="str">
        <f t="shared" si="5"/>
        <v>N</v>
      </c>
      <c r="T66" s="31">
        <v>0.73</v>
      </c>
      <c r="U66" s="81" t="str">
        <f t="shared" si="6"/>
        <v>Y</v>
      </c>
      <c r="V66" s="31">
        <v>0.6</v>
      </c>
      <c r="W66" s="81" t="str">
        <f t="shared" si="7"/>
        <v>Y</v>
      </c>
    </row>
    <row r="67" spans="1:23" ht="15.75" customHeight="1" x14ac:dyDescent="0.25">
      <c r="A67" s="81">
        <v>61</v>
      </c>
      <c r="B67" s="40">
        <v>1858</v>
      </c>
      <c r="C67" s="32" t="s">
        <v>570</v>
      </c>
      <c r="D67" s="31">
        <v>0.65</v>
      </c>
      <c r="E67" s="81" t="str">
        <f t="shared" si="0"/>
        <v>Y</v>
      </c>
      <c r="F67" s="31">
        <v>0.7</v>
      </c>
      <c r="G67" s="81" t="str">
        <f t="shared" si="1"/>
        <v>Y</v>
      </c>
      <c r="H67" s="31">
        <v>0.52</v>
      </c>
      <c r="I67" s="81" t="str">
        <f t="shared" si="8"/>
        <v>N</v>
      </c>
      <c r="J67" s="31">
        <v>0.61</v>
      </c>
      <c r="K67" s="81" t="str">
        <f t="shared" si="2"/>
        <v>Y</v>
      </c>
      <c r="L67" s="31">
        <v>0.69</v>
      </c>
      <c r="M67" s="81" t="str">
        <f t="shared" si="9"/>
        <v>Y</v>
      </c>
      <c r="N67" s="31">
        <v>0.51</v>
      </c>
      <c r="O67" s="81" t="str">
        <f t="shared" si="3"/>
        <v>N</v>
      </c>
      <c r="P67" s="31">
        <v>0.66</v>
      </c>
      <c r="Q67" s="81" t="str">
        <f t="shared" si="4"/>
        <v>Y</v>
      </c>
      <c r="R67" s="31">
        <v>0.54</v>
      </c>
      <c r="S67" s="81" t="str">
        <f t="shared" si="5"/>
        <v>N</v>
      </c>
      <c r="T67" s="31">
        <v>0.78</v>
      </c>
      <c r="U67" s="81" t="str">
        <f t="shared" si="6"/>
        <v>Y</v>
      </c>
      <c r="V67" s="31">
        <v>0.57999999999999996</v>
      </c>
      <c r="W67" s="81" t="str">
        <f t="shared" si="7"/>
        <v>Y</v>
      </c>
    </row>
    <row r="68" spans="1:23" ht="15.75" customHeight="1" x14ac:dyDescent="0.25">
      <c r="A68" s="81">
        <v>62</v>
      </c>
      <c r="B68" s="40">
        <v>1859</v>
      </c>
      <c r="C68" s="32" t="s">
        <v>571</v>
      </c>
      <c r="D68" s="31">
        <v>0.67</v>
      </c>
      <c r="E68" s="81" t="str">
        <f t="shared" si="0"/>
        <v>Y</v>
      </c>
      <c r="F68" s="31">
        <v>0.79</v>
      </c>
      <c r="G68" s="81" t="str">
        <f t="shared" si="1"/>
        <v>Y</v>
      </c>
      <c r="H68" s="31">
        <v>0.64</v>
      </c>
      <c r="I68" s="81" t="str">
        <f t="shared" si="8"/>
        <v>Y</v>
      </c>
      <c r="J68" s="31">
        <v>0.67</v>
      </c>
      <c r="K68" s="81" t="str">
        <f t="shared" si="2"/>
        <v>Y</v>
      </c>
      <c r="L68" s="31">
        <v>0.7</v>
      </c>
      <c r="M68" s="81" t="str">
        <f t="shared" si="9"/>
        <v>Y</v>
      </c>
      <c r="N68" s="31">
        <v>0.52</v>
      </c>
      <c r="O68" s="81" t="str">
        <f t="shared" si="3"/>
        <v>N</v>
      </c>
      <c r="P68" s="31">
        <v>0.57999999999999996</v>
      </c>
      <c r="Q68" s="81" t="str">
        <f t="shared" si="4"/>
        <v>Y</v>
      </c>
      <c r="R68" s="31">
        <v>0.57999999999999996</v>
      </c>
      <c r="S68" s="81" t="str">
        <f t="shared" si="5"/>
        <v>Y</v>
      </c>
      <c r="T68" s="31">
        <v>0.7</v>
      </c>
      <c r="U68" s="81" t="str">
        <f t="shared" si="6"/>
        <v>Y</v>
      </c>
      <c r="V68" s="31">
        <v>0.9</v>
      </c>
      <c r="W68" s="81" t="str">
        <f t="shared" si="7"/>
        <v>Y</v>
      </c>
    </row>
    <row r="69" spans="1:23" ht="15.75" customHeight="1" x14ac:dyDescent="0.25">
      <c r="A69" s="81">
        <v>63</v>
      </c>
      <c r="B69" s="40">
        <v>1862</v>
      </c>
      <c r="C69" s="32" t="s">
        <v>572</v>
      </c>
      <c r="D69" s="31">
        <v>0.78</v>
      </c>
      <c r="E69" s="81" t="str">
        <f t="shared" si="0"/>
        <v>Y</v>
      </c>
      <c r="F69" s="31">
        <v>0.68</v>
      </c>
      <c r="G69" s="81" t="str">
        <f t="shared" si="1"/>
        <v>Y</v>
      </c>
      <c r="H69" s="31">
        <v>0.56000000000000005</v>
      </c>
      <c r="I69" s="81" t="str">
        <f t="shared" si="8"/>
        <v>Y</v>
      </c>
      <c r="J69" s="31">
        <v>0.64</v>
      </c>
      <c r="K69" s="81" t="str">
        <f t="shared" si="2"/>
        <v>Y</v>
      </c>
      <c r="L69" s="31">
        <v>0.67</v>
      </c>
      <c r="M69" s="81" t="str">
        <f t="shared" si="9"/>
        <v>Y</v>
      </c>
      <c r="N69" s="31">
        <v>0.59</v>
      </c>
      <c r="O69" s="81" t="str">
        <f t="shared" si="3"/>
        <v>Y</v>
      </c>
      <c r="P69" s="31">
        <v>0.62</v>
      </c>
      <c r="Q69" s="81" t="str">
        <f t="shared" si="4"/>
        <v>Y</v>
      </c>
      <c r="R69" s="31">
        <v>0.67</v>
      </c>
      <c r="S69" s="81" t="str">
        <f t="shared" si="5"/>
        <v>Y</v>
      </c>
      <c r="T69" s="31">
        <v>0.78</v>
      </c>
      <c r="U69" s="81" t="str">
        <f t="shared" si="6"/>
        <v>Y</v>
      </c>
      <c r="V69" s="31">
        <v>0.85</v>
      </c>
      <c r="W69" s="81" t="str">
        <f t="shared" si="7"/>
        <v>Y</v>
      </c>
    </row>
    <row r="70" spans="1:23" ht="15.75" customHeight="1" x14ac:dyDescent="0.25">
      <c r="A70" s="81">
        <v>64</v>
      </c>
      <c r="B70" s="40">
        <v>1863</v>
      </c>
      <c r="C70" s="32" t="s">
        <v>573</v>
      </c>
      <c r="D70" s="31">
        <v>0.60499999999999998</v>
      </c>
      <c r="E70" s="81" t="str">
        <f t="shared" si="0"/>
        <v>Y</v>
      </c>
      <c r="F70" s="31">
        <v>0.62</v>
      </c>
      <c r="G70" s="81" t="str">
        <f t="shared" si="1"/>
        <v>Y</v>
      </c>
      <c r="H70" s="31">
        <v>0.45</v>
      </c>
      <c r="I70" s="81" t="str">
        <f t="shared" si="8"/>
        <v>N</v>
      </c>
      <c r="J70" s="31">
        <v>0.56000000000000005</v>
      </c>
      <c r="K70" s="81" t="str">
        <f t="shared" si="2"/>
        <v>Y</v>
      </c>
      <c r="L70" s="31">
        <v>0.68</v>
      </c>
      <c r="M70" s="81" t="str">
        <f t="shared" si="9"/>
        <v>Y</v>
      </c>
      <c r="N70" s="31">
        <v>0.59</v>
      </c>
      <c r="O70" s="81" t="str">
        <f t="shared" si="3"/>
        <v>Y</v>
      </c>
      <c r="P70" s="31">
        <v>0.62</v>
      </c>
      <c r="Q70" s="81" t="str">
        <f t="shared" si="4"/>
        <v>Y</v>
      </c>
      <c r="R70" s="31">
        <v>0.65</v>
      </c>
      <c r="S70" s="81" t="str">
        <f t="shared" si="5"/>
        <v>Y</v>
      </c>
      <c r="T70" s="31">
        <v>0.78</v>
      </c>
      <c r="U70" s="81" t="str">
        <f t="shared" si="6"/>
        <v>Y</v>
      </c>
      <c r="V70" s="31">
        <v>0.66</v>
      </c>
      <c r="W70" s="81" t="str">
        <f t="shared" si="7"/>
        <v>Y</v>
      </c>
    </row>
    <row r="71" spans="1:23" ht="15.75" customHeight="1" x14ac:dyDescent="0.25">
      <c r="A71" s="81">
        <v>65</v>
      </c>
      <c r="B71" s="40">
        <v>1626</v>
      </c>
      <c r="C71" s="32" t="s">
        <v>574</v>
      </c>
      <c r="D71" s="31">
        <v>0.6</v>
      </c>
      <c r="E71" s="81" t="str">
        <f t="shared" si="0"/>
        <v>Y</v>
      </c>
      <c r="F71" s="31">
        <v>0.5</v>
      </c>
      <c r="G71" s="81" t="str">
        <f t="shared" si="1"/>
        <v>N</v>
      </c>
      <c r="H71" s="31">
        <v>0.56999999999999995</v>
      </c>
      <c r="I71" s="81" t="str">
        <f t="shared" si="8"/>
        <v>Y</v>
      </c>
      <c r="J71" s="31">
        <v>0.6</v>
      </c>
      <c r="K71" s="81" t="str">
        <f t="shared" si="2"/>
        <v>Y</v>
      </c>
      <c r="L71" s="31">
        <v>0.57999999999999996</v>
      </c>
      <c r="M71" s="81" t="str">
        <f t="shared" si="9"/>
        <v>Y</v>
      </c>
      <c r="N71" s="31">
        <v>0.45</v>
      </c>
      <c r="O71" s="81" t="str">
        <f t="shared" si="3"/>
        <v>N</v>
      </c>
      <c r="P71" s="31">
        <v>0.54</v>
      </c>
      <c r="Q71" s="81" t="str">
        <f t="shared" si="4"/>
        <v>N</v>
      </c>
      <c r="R71" s="31">
        <v>0.5</v>
      </c>
      <c r="S71" s="81" t="str">
        <f t="shared" si="5"/>
        <v>N</v>
      </c>
      <c r="T71" s="31">
        <v>0.7</v>
      </c>
      <c r="U71" s="81" t="str">
        <f t="shared" si="6"/>
        <v>Y</v>
      </c>
      <c r="V71" s="31">
        <v>0.64</v>
      </c>
      <c r="W71" s="81" t="str">
        <f t="shared" si="7"/>
        <v>Y</v>
      </c>
    </row>
    <row r="72" spans="1:23" ht="15.75" customHeight="1" x14ac:dyDescent="0.25">
      <c r="A72" s="81">
        <v>66</v>
      </c>
      <c r="B72" s="40">
        <v>1864</v>
      </c>
      <c r="C72" s="32" t="s">
        <v>575</v>
      </c>
      <c r="D72" s="31">
        <v>0.65500000000000003</v>
      </c>
      <c r="E72" s="81" t="str">
        <f t="shared" si="0"/>
        <v>Y</v>
      </c>
      <c r="F72" s="31">
        <v>0.82</v>
      </c>
      <c r="G72" s="81" t="str">
        <f t="shared" si="1"/>
        <v>Y</v>
      </c>
      <c r="H72" s="31">
        <v>0.61</v>
      </c>
      <c r="I72" s="81" t="str">
        <f t="shared" si="8"/>
        <v>Y</v>
      </c>
      <c r="J72" s="31">
        <v>0.57999999999999996</v>
      </c>
      <c r="K72" s="81" t="str">
        <f t="shared" si="2"/>
        <v>Y</v>
      </c>
      <c r="L72" s="31">
        <v>0.67</v>
      </c>
      <c r="M72" s="81" t="str">
        <f t="shared" si="9"/>
        <v>Y</v>
      </c>
      <c r="N72" s="31">
        <v>0.56000000000000005</v>
      </c>
      <c r="O72" s="81" t="str">
        <f t="shared" si="3"/>
        <v>Y</v>
      </c>
      <c r="P72" s="31">
        <v>0.62</v>
      </c>
      <c r="Q72" s="81" t="str">
        <f t="shared" si="4"/>
        <v>Y</v>
      </c>
      <c r="R72" s="31">
        <v>0.66</v>
      </c>
      <c r="S72" s="81" t="str">
        <f t="shared" si="5"/>
        <v>Y</v>
      </c>
      <c r="T72" s="31">
        <v>0.56000000000000005</v>
      </c>
      <c r="U72" s="81" t="str">
        <f t="shared" si="6"/>
        <v>Y</v>
      </c>
      <c r="V72" s="31">
        <v>0.75</v>
      </c>
      <c r="W72" s="81" t="str">
        <f t="shared" si="7"/>
        <v>Y</v>
      </c>
    </row>
    <row r="73" spans="1:23" ht="15.75" customHeight="1" x14ac:dyDescent="0.25">
      <c r="A73" s="81">
        <v>67</v>
      </c>
      <c r="B73" s="40">
        <v>1866</v>
      </c>
      <c r="C73" s="32" t="s">
        <v>576</v>
      </c>
      <c r="D73" s="31">
        <v>0.66500000000000004</v>
      </c>
      <c r="E73" s="81" t="str">
        <f t="shared" si="0"/>
        <v>Y</v>
      </c>
      <c r="F73" s="31">
        <v>0.75</v>
      </c>
      <c r="G73" s="81" t="str">
        <f t="shared" si="1"/>
        <v>Y</v>
      </c>
      <c r="H73" s="31">
        <v>0.59</v>
      </c>
      <c r="I73" s="81" t="str">
        <f t="shared" si="8"/>
        <v>Y</v>
      </c>
      <c r="J73" s="31">
        <v>0.64</v>
      </c>
      <c r="K73" s="81" t="str">
        <f t="shared" si="2"/>
        <v>Y</v>
      </c>
      <c r="L73" s="31">
        <v>0.72</v>
      </c>
      <c r="M73" s="81" t="str">
        <f t="shared" si="9"/>
        <v>Y</v>
      </c>
      <c r="N73" s="31">
        <v>0.61</v>
      </c>
      <c r="O73" s="81" t="str">
        <f t="shared" si="3"/>
        <v>Y</v>
      </c>
      <c r="P73" s="31">
        <v>0.57999999999999996</v>
      </c>
      <c r="Q73" s="81" t="str">
        <f t="shared" si="4"/>
        <v>Y</v>
      </c>
      <c r="R73" s="31">
        <v>0.61</v>
      </c>
      <c r="S73" s="81" t="str">
        <f t="shared" si="5"/>
        <v>Y</v>
      </c>
      <c r="T73" s="31">
        <v>0.7</v>
      </c>
      <c r="U73" s="81" t="str">
        <f t="shared" si="6"/>
        <v>Y</v>
      </c>
      <c r="V73" s="31">
        <v>0.8</v>
      </c>
      <c r="W73" s="81" t="str">
        <f t="shared" si="7"/>
        <v>Y</v>
      </c>
    </row>
    <row r="74" spans="1:23" ht="15.75" customHeight="1" x14ac:dyDescent="0.25">
      <c r="A74" s="81">
        <v>68</v>
      </c>
      <c r="B74" s="40">
        <v>1867</v>
      </c>
      <c r="C74" s="32" t="s">
        <v>577</v>
      </c>
      <c r="D74" s="31">
        <v>0.65500000000000003</v>
      </c>
      <c r="E74" s="81" t="str">
        <f t="shared" si="0"/>
        <v>Y</v>
      </c>
      <c r="F74" s="31">
        <v>0.7</v>
      </c>
      <c r="G74" s="81" t="str">
        <f t="shared" si="1"/>
        <v>Y</v>
      </c>
      <c r="H74" s="31">
        <v>0.56999999999999995</v>
      </c>
      <c r="I74" s="81" t="str">
        <f t="shared" si="8"/>
        <v>Y</v>
      </c>
      <c r="J74" s="31">
        <v>0.57999999999999996</v>
      </c>
      <c r="K74" s="81" t="str">
        <f t="shared" si="2"/>
        <v>Y</v>
      </c>
      <c r="L74" s="31">
        <v>0.71</v>
      </c>
      <c r="M74" s="81" t="str">
        <f t="shared" si="9"/>
        <v>Y</v>
      </c>
      <c r="N74" s="31">
        <v>0.62</v>
      </c>
      <c r="O74" s="81" t="str">
        <f t="shared" si="3"/>
        <v>Y</v>
      </c>
      <c r="P74" s="31">
        <v>0.57999999999999996</v>
      </c>
      <c r="Q74" s="81" t="str">
        <f t="shared" si="4"/>
        <v>Y</v>
      </c>
      <c r="R74" s="31">
        <v>0.62</v>
      </c>
      <c r="S74" s="81" t="str">
        <f t="shared" si="5"/>
        <v>Y</v>
      </c>
      <c r="T74" s="31">
        <v>0.7</v>
      </c>
      <c r="U74" s="81" t="str">
        <f t="shared" si="6"/>
        <v>Y</v>
      </c>
      <c r="V74" s="31">
        <v>0.82</v>
      </c>
      <c r="W74" s="81" t="str">
        <f t="shared" si="7"/>
        <v>Y</v>
      </c>
    </row>
    <row r="75" spans="1:23" ht="15.75" customHeight="1" x14ac:dyDescent="0.25">
      <c r="A75" s="81">
        <v>69</v>
      </c>
      <c r="B75" s="40">
        <v>1868</v>
      </c>
      <c r="C75" s="32" t="s">
        <v>578</v>
      </c>
      <c r="D75" s="31">
        <v>0.77500000000000002</v>
      </c>
      <c r="E75" s="81" t="str">
        <f t="shared" si="0"/>
        <v>Y</v>
      </c>
      <c r="F75" s="31">
        <v>0.73</v>
      </c>
      <c r="G75" s="81" t="str">
        <f t="shared" si="1"/>
        <v>Y</v>
      </c>
      <c r="H75" s="31">
        <v>0.68</v>
      </c>
      <c r="I75" s="81" t="str">
        <f t="shared" si="8"/>
        <v>Y</v>
      </c>
      <c r="J75" s="31">
        <v>0.7</v>
      </c>
      <c r="K75" s="81" t="str">
        <f t="shared" si="2"/>
        <v>Y</v>
      </c>
      <c r="L75" s="31">
        <v>0.71</v>
      </c>
      <c r="M75" s="81" t="str">
        <f t="shared" si="9"/>
        <v>Y</v>
      </c>
      <c r="N75" s="31">
        <v>0.66</v>
      </c>
      <c r="O75" s="81" t="str">
        <f t="shared" si="3"/>
        <v>Y</v>
      </c>
      <c r="P75" s="31">
        <v>0.62</v>
      </c>
      <c r="Q75" s="81" t="str">
        <f t="shared" si="4"/>
        <v>Y</v>
      </c>
      <c r="R75" s="31">
        <v>0.71</v>
      </c>
      <c r="S75" s="81" t="str">
        <f t="shared" si="5"/>
        <v>Y</v>
      </c>
      <c r="T75" s="31">
        <v>0.78</v>
      </c>
      <c r="U75" s="81" t="str">
        <f t="shared" si="6"/>
        <v>Y</v>
      </c>
      <c r="V75" s="31">
        <v>0.8</v>
      </c>
      <c r="W75" s="81" t="str">
        <f t="shared" si="7"/>
        <v>Y</v>
      </c>
    </row>
    <row r="76" spans="1:23" ht="15.75" customHeight="1" x14ac:dyDescent="0.25">
      <c r="A76" s="81">
        <v>70</v>
      </c>
      <c r="B76" s="40">
        <v>1869</v>
      </c>
      <c r="C76" s="32" t="s">
        <v>579</v>
      </c>
      <c r="D76" s="31">
        <v>0.755</v>
      </c>
      <c r="E76" s="81" t="str">
        <f t="shared" si="0"/>
        <v>Y</v>
      </c>
      <c r="F76" s="31">
        <v>0.71</v>
      </c>
      <c r="G76" s="81" t="str">
        <f t="shared" si="1"/>
        <v>Y</v>
      </c>
      <c r="H76" s="31">
        <v>0.6</v>
      </c>
      <c r="I76" s="81" t="str">
        <f t="shared" si="8"/>
        <v>Y</v>
      </c>
      <c r="J76" s="31">
        <v>0.67</v>
      </c>
      <c r="K76" s="81" t="str">
        <f t="shared" si="2"/>
        <v>Y</v>
      </c>
      <c r="L76" s="31">
        <v>0.71</v>
      </c>
      <c r="M76" s="81" t="str">
        <f t="shared" si="9"/>
        <v>Y</v>
      </c>
      <c r="N76" s="31">
        <v>0.61</v>
      </c>
      <c r="O76" s="81" t="str">
        <f t="shared" si="3"/>
        <v>Y</v>
      </c>
      <c r="P76" s="31">
        <v>0.64</v>
      </c>
      <c r="Q76" s="81" t="str">
        <f t="shared" si="4"/>
        <v>Y</v>
      </c>
      <c r="R76" s="31">
        <v>0.63</v>
      </c>
      <c r="S76" s="81" t="str">
        <f t="shared" si="5"/>
        <v>Y</v>
      </c>
      <c r="T76" s="31">
        <v>0.73</v>
      </c>
      <c r="U76" s="81" t="str">
        <f t="shared" si="6"/>
        <v>Y</v>
      </c>
      <c r="V76" s="31">
        <v>0.8</v>
      </c>
      <c r="W76" s="81" t="str">
        <f t="shared" si="7"/>
        <v>Y</v>
      </c>
    </row>
    <row r="77" spans="1:23" ht="15.75" customHeight="1" x14ac:dyDescent="0.25">
      <c r="A77" s="81">
        <v>71</v>
      </c>
      <c r="B77" s="40">
        <v>1870</v>
      </c>
      <c r="C77" s="32" t="s">
        <v>580</v>
      </c>
      <c r="D77" s="31">
        <v>0.64500000000000002</v>
      </c>
      <c r="E77" s="81" t="str">
        <f t="shared" si="0"/>
        <v>Y</v>
      </c>
      <c r="F77" s="31">
        <v>0.67</v>
      </c>
      <c r="G77" s="81" t="str">
        <f t="shared" si="1"/>
        <v>Y</v>
      </c>
      <c r="H77" s="31">
        <v>0.56999999999999995</v>
      </c>
      <c r="I77" s="81" t="str">
        <f t="shared" si="8"/>
        <v>Y</v>
      </c>
      <c r="J77" s="31">
        <v>0.61</v>
      </c>
      <c r="K77" s="81" t="str">
        <f t="shared" si="2"/>
        <v>Y</v>
      </c>
      <c r="L77" s="31">
        <v>0.69</v>
      </c>
      <c r="M77" s="81" t="str">
        <f t="shared" si="9"/>
        <v>Y</v>
      </c>
      <c r="N77" s="31">
        <v>0.54</v>
      </c>
      <c r="O77" s="81" t="str">
        <f t="shared" si="3"/>
        <v>N</v>
      </c>
      <c r="P77" s="31">
        <v>0.56000000000000005</v>
      </c>
      <c r="Q77" s="81" t="str">
        <f t="shared" si="4"/>
        <v>Y</v>
      </c>
      <c r="R77" s="31">
        <v>0.61</v>
      </c>
      <c r="S77" s="81" t="str">
        <f t="shared" si="5"/>
        <v>Y</v>
      </c>
      <c r="T77" s="31">
        <v>0.78</v>
      </c>
      <c r="U77" s="81" t="str">
        <f t="shared" si="6"/>
        <v>Y</v>
      </c>
      <c r="V77" s="31">
        <v>0.77</v>
      </c>
      <c r="W77" s="81" t="str">
        <f t="shared" si="7"/>
        <v>Y</v>
      </c>
    </row>
    <row r="78" spans="1:23" ht="15.75" customHeight="1" x14ac:dyDescent="0.25">
      <c r="A78" s="81">
        <v>72</v>
      </c>
      <c r="B78" s="40">
        <v>1871</v>
      </c>
      <c r="C78" s="32" t="s">
        <v>581</v>
      </c>
      <c r="D78" s="31">
        <v>0.57499999999999996</v>
      </c>
      <c r="E78" s="81" t="str">
        <f t="shared" si="0"/>
        <v>Y</v>
      </c>
      <c r="F78" s="31">
        <v>0.62</v>
      </c>
      <c r="G78" s="81" t="str">
        <f t="shared" si="1"/>
        <v>Y</v>
      </c>
      <c r="H78" s="31">
        <v>0.54</v>
      </c>
      <c r="I78" s="81" t="str">
        <f t="shared" si="8"/>
        <v>N</v>
      </c>
      <c r="J78" s="31">
        <v>0.69</v>
      </c>
      <c r="K78" s="81" t="str">
        <f t="shared" si="2"/>
        <v>Y</v>
      </c>
      <c r="L78" s="31">
        <v>0.57999999999999996</v>
      </c>
      <c r="M78" s="81" t="str">
        <f t="shared" si="9"/>
        <v>Y</v>
      </c>
      <c r="N78" s="31">
        <v>0.52</v>
      </c>
      <c r="O78" s="81" t="str">
        <f t="shared" si="3"/>
        <v>N</v>
      </c>
      <c r="P78" s="31">
        <v>0.57999999999999996</v>
      </c>
      <c r="Q78" s="81" t="str">
        <f t="shared" si="4"/>
        <v>Y</v>
      </c>
      <c r="R78" s="31">
        <v>0.63</v>
      </c>
      <c r="S78" s="81" t="str">
        <f t="shared" si="5"/>
        <v>Y</v>
      </c>
      <c r="T78" s="31">
        <v>0.7</v>
      </c>
      <c r="U78" s="81" t="str">
        <f t="shared" si="6"/>
        <v>Y</v>
      </c>
      <c r="V78" s="31">
        <v>0.82</v>
      </c>
      <c r="W78" s="81" t="str">
        <f t="shared" si="7"/>
        <v>Y</v>
      </c>
    </row>
    <row r="79" spans="1:23" ht="15.75" customHeight="1" x14ac:dyDescent="0.25">
      <c r="A79" s="81">
        <v>73</v>
      </c>
      <c r="B79" s="40">
        <v>1872</v>
      </c>
      <c r="C79" s="32" t="s">
        <v>582</v>
      </c>
      <c r="D79" s="31">
        <v>0.56000000000000005</v>
      </c>
      <c r="E79" s="81" t="str">
        <f t="shared" si="0"/>
        <v>Y</v>
      </c>
      <c r="F79" s="31">
        <v>0.62</v>
      </c>
      <c r="G79" s="81" t="str">
        <f t="shared" si="1"/>
        <v>Y</v>
      </c>
      <c r="H79" s="31">
        <v>0.49</v>
      </c>
      <c r="I79" s="81" t="str">
        <f t="shared" si="8"/>
        <v>N</v>
      </c>
      <c r="J79" s="31">
        <v>0.52</v>
      </c>
      <c r="K79" s="81" t="str">
        <f t="shared" si="2"/>
        <v>N</v>
      </c>
      <c r="L79" s="31">
        <v>0.68</v>
      </c>
      <c r="M79" s="81" t="str">
        <f t="shared" si="9"/>
        <v>Y</v>
      </c>
      <c r="N79" s="31">
        <v>0.59</v>
      </c>
      <c r="O79" s="81" t="str">
        <f t="shared" si="3"/>
        <v>Y</v>
      </c>
      <c r="P79" s="31">
        <v>0.57999999999999996</v>
      </c>
      <c r="Q79" s="81" t="str">
        <f t="shared" si="4"/>
        <v>Y</v>
      </c>
      <c r="R79" s="31">
        <v>0.62</v>
      </c>
      <c r="S79" s="81" t="str">
        <f t="shared" si="5"/>
        <v>Y</v>
      </c>
      <c r="T79" s="31">
        <v>0.7</v>
      </c>
      <c r="U79" s="81" t="str">
        <f t="shared" si="6"/>
        <v>Y</v>
      </c>
      <c r="V79" s="31">
        <v>0.7</v>
      </c>
      <c r="W79" s="81" t="str">
        <f t="shared" si="7"/>
        <v>Y</v>
      </c>
    </row>
    <row r="80" spans="1:23" ht="15.75" customHeight="1" x14ac:dyDescent="0.25">
      <c r="A80" s="81">
        <v>74</v>
      </c>
      <c r="B80" s="40">
        <v>1873</v>
      </c>
      <c r="C80" s="32" t="s">
        <v>583</v>
      </c>
      <c r="D80" s="31">
        <v>0.57999999999999996</v>
      </c>
      <c r="E80" s="81" t="str">
        <f t="shared" si="0"/>
        <v>Y</v>
      </c>
      <c r="F80" s="31">
        <v>0.55000000000000004</v>
      </c>
      <c r="G80" s="81" t="str">
        <f t="shared" si="1"/>
        <v>Y</v>
      </c>
      <c r="H80" s="31">
        <v>0.55000000000000004</v>
      </c>
      <c r="I80" s="81" t="str">
        <f t="shared" si="8"/>
        <v>Y</v>
      </c>
      <c r="J80" s="31">
        <v>0.68</v>
      </c>
      <c r="K80" s="81" t="str">
        <f t="shared" si="2"/>
        <v>Y</v>
      </c>
      <c r="L80" s="31">
        <v>0.71</v>
      </c>
      <c r="M80" s="81" t="str">
        <f t="shared" si="9"/>
        <v>Y</v>
      </c>
      <c r="N80" s="31">
        <v>0.6</v>
      </c>
      <c r="O80" s="81" t="str">
        <f t="shared" si="3"/>
        <v>Y</v>
      </c>
      <c r="P80" s="31">
        <v>0.57999999999999996</v>
      </c>
      <c r="Q80" s="81" t="str">
        <f t="shared" si="4"/>
        <v>Y</v>
      </c>
      <c r="R80" s="31">
        <v>0.61</v>
      </c>
      <c r="S80" s="81" t="str">
        <f t="shared" si="5"/>
        <v>Y</v>
      </c>
      <c r="T80" s="31">
        <v>0.73</v>
      </c>
      <c r="U80" s="81" t="str">
        <f t="shared" si="6"/>
        <v>Y</v>
      </c>
      <c r="V80" s="31">
        <v>0.85</v>
      </c>
      <c r="W80" s="81" t="str">
        <f t="shared" si="7"/>
        <v>Y</v>
      </c>
    </row>
    <row r="81" spans="1:23" ht="15.75" customHeight="1" x14ac:dyDescent="0.25">
      <c r="A81" s="81">
        <v>75</v>
      </c>
      <c r="B81" s="40">
        <v>1874</v>
      </c>
      <c r="C81" s="32" t="s">
        <v>584</v>
      </c>
      <c r="D81" s="31">
        <v>0.60499999999999998</v>
      </c>
      <c r="E81" s="81" t="str">
        <f t="shared" si="0"/>
        <v>Y</v>
      </c>
      <c r="F81" s="31">
        <v>0.57999999999999996</v>
      </c>
      <c r="G81" s="81" t="str">
        <f t="shared" si="1"/>
        <v>Y</v>
      </c>
      <c r="H81" s="31">
        <v>0.53</v>
      </c>
      <c r="I81" s="81" t="str">
        <f t="shared" si="8"/>
        <v>N</v>
      </c>
      <c r="J81" s="31">
        <v>0.55000000000000004</v>
      </c>
      <c r="K81" s="81" t="str">
        <f t="shared" si="2"/>
        <v>Y</v>
      </c>
      <c r="L81" s="31">
        <v>0.65</v>
      </c>
      <c r="M81" s="81" t="str">
        <f t="shared" si="9"/>
        <v>Y</v>
      </c>
      <c r="N81" s="31">
        <v>0.57999999999999996</v>
      </c>
      <c r="O81" s="81" t="str">
        <f t="shared" si="3"/>
        <v>Y</v>
      </c>
      <c r="P81" s="31">
        <v>0.62</v>
      </c>
      <c r="Q81" s="81" t="str">
        <f t="shared" si="4"/>
        <v>Y</v>
      </c>
      <c r="R81" s="31">
        <v>0.66</v>
      </c>
      <c r="S81" s="81" t="str">
        <f t="shared" si="5"/>
        <v>Y</v>
      </c>
      <c r="T81" s="31">
        <v>0.78</v>
      </c>
      <c r="U81" s="81" t="str">
        <f t="shared" si="6"/>
        <v>Y</v>
      </c>
      <c r="V81" s="31">
        <v>0.6</v>
      </c>
      <c r="W81" s="81" t="str">
        <f t="shared" si="7"/>
        <v>Y</v>
      </c>
    </row>
    <row r="82" spans="1:23" ht="15.75" customHeight="1" x14ac:dyDescent="0.25">
      <c r="A82" s="81">
        <v>76</v>
      </c>
      <c r="B82" s="40">
        <v>1875</v>
      </c>
      <c r="C82" s="32" t="s">
        <v>585</v>
      </c>
      <c r="D82" s="31">
        <v>0.6</v>
      </c>
      <c r="E82" s="81" t="str">
        <f t="shared" si="0"/>
        <v>Y</v>
      </c>
      <c r="F82" s="31">
        <v>0.7</v>
      </c>
      <c r="G82" s="81" t="str">
        <f t="shared" si="1"/>
        <v>Y</v>
      </c>
      <c r="H82" s="31">
        <v>0.5</v>
      </c>
      <c r="I82" s="81" t="str">
        <f t="shared" si="8"/>
        <v>N</v>
      </c>
      <c r="J82" s="31">
        <v>0.67</v>
      </c>
      <c r="K82" s="81" t="str">
        <f t="shared" si="2"/>
        <v>Y</v>
      </c>
      <c r="L82" s="31">
        <v>0.67</v>
      </c>
      <c r="M82" s="81" t="str">
        <f t="shared" si="9"/>
        <v>Y</v>
      </c>
      <c r="N82" s="31">
        <v>0.59</v>
      </c>
      <c r="O82" s="81" t="str">
        <f t="shared" si="3"/>
        <v>Y</v>
      </c>
      <c r="P82" s="31">
        <v>0.64</v>
      </c>
      <c r="Q82" s="81" t="str">
        <f t="shared" si="4"/>
        <v>Y</v>
      </c>
      <c r="R82" s="31">
        <v>0.63</v>
      </c>
      <c r="S82" s="81" t="str">
        <f t="shared" si="5"/>
        <v>Y</v>
      </c>
      <c r="T82" s="31">
        <v>0.73</v>
      </c>
      <c r="U82" s="81" t="str">
        <f t="shared" si="6"/>
        <v>Y</v>
      </c>
      <c r="V82" s="31">
        <v>0.75</v>
      </c>
      <c r="W82" s="81" t="str">
        <f t="shared" si="7"/>
        <v>Y</v>
      </c>
    </row>
    <row r="83" spans="1:23" ht="15.75" customHeight="1" x14ac:dyDescent="0.25">
      <c r="A83" s="81">
        <v>77</v>
      </c>
      <c r="B83" s="40">
        <v>1876</v>
      </c>
      <c r="C83" s="32" t="s">
        <v>586</v>
      </c>
      <c r="D83" s="31">
        <v>0.72</v>
      </c>
      <c r="E83" s="81" t="str">
        <f t="shared" si="0"/>
        <v>Y</v>
      </c>
      <c r="F83" s="31">
        <v>0.67</v>
      </c>
      <c r="G83" s="81" t="str">
        <f t="shared" si="1"/>
        <v>Y</v>
      </c>
      <c r="H83" s="31">
        <v>0.53</v>
      </c>
      <c r="I83" s="81" t="str">
        <f t="shared" si="8"/>
        <v>N</v>
      </c>
      <c r="J83" s="31">
        <v>0.61</v>
      </c>
      <c r="K83" s="81" t="str">
        <f t="shared" si="2"/>
        <v>Y</v>
      </c>
      <c r="L83" s="31">
        <v>0.66</v>
      </c>
      <c r="M83" s="81" t="str">
        <f t="shared" si="9"/>
        <v>Y</v>
      </c>
      <c r="N83" s="31">
        <v>0.61</v>
      </c>
      <c r="O83" s="81" t="str">
        <f t="shared" si="3"/>
        <v>Y</v>
      </c>
      <c r="P83" s="31">
        <v>0.62</v>
      </c>
      <c r="Q83" s="81" t="str">
        <f t="shared" si="4"/>
        <v>Y</v>
      </c>
      <c r="R83" s="31">
        <v>0.62</v>
      </c>
      <c r="S83" s="81" t="str">
        <f t="shared" si="5"/>
        <v>Y</v>
      </c>
      <c r="T83" s="31">
        <v>0.78</v>
      </c>
      <c r="U83" s="81" t="str">
        <f t="shared" si="6"/>
        <v>Y</v>
      </c>
      <c r="V83" s="31">
        <v>0.62</v>
      </c>
      <c r="W83" s="81" t="str">
        <f t="shared" si="7"/>
        <v>Y</v>
      </c>
    </row>
    <row r="84" spans="1:23" ht="15.75" customHeight="1" x14ac:dyDescent="0.25">
      <c r="A84" s="81">
        <v>78</v>
      </c>
      <c r="B84" s="40">
        <v>1877</v>
      </c>
      <c r="C84" s="32" t="s">
        <v>587</v>
      </c>
      <c r="D84" s="31">
        <v>0.59499999999999997</v>
      </c>
      <c r="E84" s="81" t="str">
        <f t="shared" si="0"/>
        <v>Y</v>
      </c>
      <c r="F84" s="31">
        <v>0.76</v>
      </c>
      <c r="G84" s="81" t="str">
        <f t="shared" si="1"/>
        <v>Y</v>
      </c>
      <c r="H84" s="31">
        <v>0.55000000000000004</v>
      </c>
      <c r="I84" s="81" t="str">
        <f t="shared" si="8"/>
        <v>Y</v>
      </c>
      <c r="J84" s="31">
        <v>0.68</v>
      </c>
      <c r="K84" s="81" t="str">
        <f t="shared" si="2"/>
        <v>Y</v>
      </c>
      <c r="L84" s="31">
        <v>0.72</v>
      </c>
      <c r="M84" s="81" t="str">
        <f t="shared" si="9"/>
        <v>Y</v>
      </c>
      <c r="N84" s="31">
        <v>0.55000000000000004</v>
      </c>
      <c r="O84" s="81" t="str">
        <f t="shared" si="3"/>
        <v>Y</v>
      </c>
      <c r="P84" s="31">
        <v>0.64</v>
      </c>
      <c r="Q84" s="81" t="str">
        <f t="shared" si="4"/>
        <v>Y</v>
      </c>
      <c r="R84" s="31">
        <v>0.61</v>
      </c>
      <c r="S84" s="81" t="str">
        <f t="shared" si="5"/>
        <v>Y</v>
      </c>
      <c r="T84" s="31">
        <v>0.56000000000000005</v>
      </c>
      <c r="U84" s="81" t="str">
        <f t="shared" si="6"/>
        <v>Y</v>
      </c>
      <c r="V84" s="31">
        <v>0.6</v>
      </c>
      <c r="W84" s="81" t="str">
        <f t="shared" si="7"/>
        <v>Y</v>
      </c>
    </row>
    <row r="85" spans="1:23" ht="15.75" customHeight="1" x14ac:dyDescent="0.25">
      <c r="A85" s="81">
        <v>79</v>
      </c>
      <c r="B85" s="40">
        <v>1740</v>
      </c>
      <c r="C85" s="32" t="s">
        <v>588</v>
      </c>
      <c r="D85" s="31">
        <v>0.55000000000000004</v>
      </c>
      <c r="E85" s="81" t="str">
        <f t="shared" si="0"/>
        <v>Y</v>
      </c>
      <c r="F85" s="31">
        <v>0.52</v>
      </c>
      <c r="G85" s="81" t="str">
        <f t="shared" si="1"/>
        <v>N</v>
      </c>
      <c r="H85" s="31">
        <v>0.5</v>
      </c>
      <c r="I85" s="81" t="str">
        <f t="shared" si="8"/>
        <v>N</v>
      </c>
      <c r="J85" s="31">
        <v>0.75</v>
      </c>
      <c r="K85" s="81" t="str">
        <f t="shared" si="2"/>
        <v>Y</v>
      </c>
      <c r="L85" s="31">
        <v>0.67</v>
      </c>
      <c r="M85" s="81" t="str">
        <f t="shared" si="9"/>
        <v>Y</v>
      </c>
      <c r="N85" s="31">
        <v>0.49</v>
      </c>
      <c r="O85" s="81" t="str">
        <f t="shared" si="3"/>
        <v>N</v>
      </c>
      <c r="P85" s="31">
        <v>0.66</v>
      </c>
      <c r="Q85" s="81" t="str">
        <f t="shared" si="4"/>
        <v>Y</v>
      </c>
      <c r="R85" s="31">
        <v>0.61</v>
      </c>
      <c r="S85" s="81" t="str">
        <f t="shared" si="5"/>
        <v>Y</v>
      </c>
      <c r="T85" s="31">
        <v>0.56000000000000005</v>
      </c>
      <c r="U85" s="81" t="str">
        <f t="shared" si="6"/>
        <v>Y</v>
      </c>
      <c r="V85" s="31">
        <v>0.51</v>
      </c>
      <c r="W85" s="81" t="str">
        <f t="shared" si="7"/>
        <v>N</v>
      </c>
    </row>
    <row r="86" spans="1:23" ht="15.75" customHeight="1" x14ac:dyDescent="0.25">
      <c r="A86" s="81">
        <v>80</v>
      </c>
      <c r="B86" s="40">
        <v>1878</v>
      </c>
      <c r="C86" s="32" t="s">
        <v>589</v>
      </c>
      <c r="D86" s="31">
        <v>0.75</v>
      </c>
      <c r="E86" s="81" t="str">
        <f t="shared" si="0"/>
        <v>Y</v>
      </c>
      <c r="F86" s="31">
        <v>0.72</v>
      </c>
      <c r="G86" s="81" t="str">
        <f t="shared" si="1"/>
        <v>Y</v>
      </c>
      <c r="H86" s="31">
        <v>0.63</v>
      </c>
      <c r="I86" s="81" t="str">
        <f t="shared" si="8"/>
        <v>Y</v>
      </c>
      <c r="J86" s="31">
        <v>0.71</v>
      </c>
      <c r="K86" s="81" t="str">
        <f t="shared" si="2"/>
        <v>Y</v>
      </c>
      <c r="L86" s="31">
        <v>0.67</v>
      </c>
      <c r="M86" s="81" t="str">
        <f t="shared" si="9"/>
        <v>Y</v>
      </c>
      <c r="N86" s="31">
        <v>0.57999999999999996</v>
      </c>
      <c r="O86" s="81" t="str">
        <f t="shared" si="3"/>
        <v>Y</v>
      </c>
      <c r="P86" s="31">
        <v>0.57999999999999996</v>
      </c>
      <c r="Q86" s="81" t="str">
        <f t="shared" si="4"/>
        <v>Y</v>
      </c>
      <c r="R86" s="31">
        <v>0.68</v>
      </c>
      <c r="S86" s="81" t="str">
        <f t="shared" si="5"/>
        <v>Y</v>
      </c>
      <c r="T86" s="31">
        <v>0.74</v>
      </c>
      <c r="U86" s="81" t="str">
        <f t="shared" si="6"/>
        <v>Y</v>
      </c>
      <c r="V86" s="31">
        <v>0.7</v>
      </c>
      <c r="W86" s="81" t="str">
        <f t="shared" si="7"/>
        <v>Y</v>
      </c>
    </row>
    <row r="87" spans="1:23" ht="15.75" customHeight="1" x14ac:dyDescent="0.25">
      <c r="A87" s="81">
        <v>81</v>
      </c>
      <c r="B87" s="40">
        <v>1879</v>
      </c>
      <c r="C87" s="32" t="s">
        <v>590</v>
      </c>
      <c r="D87" s="31">
        <v>0.65</v>
      </c>
      <c r="E87" s="81" t="str">
        <f t="shared" si="0"/>
        <v>Y</v>
      </c>
      <c r="F87" s="31">
        <v>0.73</v>
      </c>
      <c r="G87" s="81" t="str">
        <f t="shared" si="1"/>
        <v>Y</v>
      </c>
      <c r="H87" s="31">
        <v>0.56999999999999995</v>
      </c>
      <c r="I87" s="81" t="str">
        <f t="shared" si="8"/>
        <v>Y</v>
      </c>
      <c r="J87" s="31">
        <v>0.64</v>
      </c>
      <c r="K87" s="81" t="str">
        <f t="shared" si="2"/>
        <v>Y</v>
      </c>
      <c r="L87" s="31">
        <v>0.72</v>
      </c>
      <c r="M87" s="81" t="str">
        <f t="shared" si="9"/>
        <v>Y</v>
      </c>
      <c r="N87" s="31">
        <v>0.6</v>
      </c>
      <c r="O87" s="81" t="str">
        <f t="shared" si="3"/>
        <v>Y</v>
      </c>
      <c r="P87" s="31">
        <v>0.66</v>
      </c>
      <c r="Q87" s="81" t="str">
        <f t="shared" si="4"/>
        <v>Y</v>
      </c>
      <c r="R87" s="31">
        <v>0.61</v>
      </c>
      <c r="S87" s="81" t="str">
        <f t="shared" si="5"/>
        <v>Y</v>
      </c>
      <c r="T87" s="31">
        <v>0.73</v>
      </c>
      <c r="U87" s="81" t="str">
        <f t="shared" si="6"/>
        <v>Y</v>
      </c>
      <c r="V87" s="31">
        <v>0.6</v>
      </c>
      <c r="W87" s="81" t="str">
        <f t="shared" si="7"/>
        <v>Y</v>
      </c>
    </row>
    <row r="88" spans="1:23" ht="15.75" customHeight="1" x14ac:dyDescent="0.25">
      <c r="A88" s="81">
        <v>82</v>
      </c>
      <c r="B88" s="40">
        <v>1880</v>
      </c>
      <c r="C88" s="32" t="s">
        <v>591</v>
      </c>
      <c r="D88" s="31">
        <v>0.64500000000000002</v>
      </c>
      <c r="E88" s="81" t="str">
        <f t="shared" si="0"/>
        <v>Y</v>
      </c>
      <c r="F88" s="31">
        <v>0.71</v>
      </c>
      <c r="G88" s="81" t="str">
        <f t="shared" si="1"/>
        <v>Y</v>
      </c>
      <c r="H88" s="31">
        <v>0.6</v>
      </c>
      <c r="I88" s="81" t="str">
        <f t="shared" si="8"/>
        <v>Y</v>
      </c>
      <c r="J88" s="31">
        <v>0.63</v>
      </c>
      <c r="K88" s="81" t="str">
        <f t="shared" si="2"/>
        <v>Y</v>
      </c>
      <c r="L88" s="31">
        <v>0.72</v>
      </c>
      <c r="M88" s="81" t="str">
        <f t="shared" si="9"/>
        <v>Y</v>
      </c>
      <c r="N88" s="31">
        <v>0.67</v>
      </c>
      <c r="O88" s="81" t="str">
        <f t="shared" si="3"/>
        <v>Y</v>
      </c>
      <c r="P88" s="31">
        <v>0.62</v>
      </c>
      <c r="Q88" s="81" t="str">
        <f t="shared" si="4"/>
        <v>Y</v>
      </c>
      <c r="R88" s="31">
        <v>0.62</v>
      </c>
      <c r="S88" s="81" t="str">
        <f t="shared" si="5"/>
        <v>Y</v>
      </c>
      <c r="T88" s="31">
        <v>0.78</v>
      </c>
      <c r="U88" s="81" t="str">
        <f t="shared" si="6"/>
        <v>Y</v>
      </c>
      <c r="V88" s="31">
        <v>0.81</v>
      </c>
      <c r="W88" s="81" t="str">
        <f t="shared" si="7"/>
        <v>Y</v>
      </c>
    </row>
    <row r="89" spans="1:23" ht="15.75" customHeight="1" x14ac:dyDescent="0.25">
      <c r="A89" s="81">
        <v>83</v>
      </c>
      <c r="B89" s="40">
        <v>1845</v>
      </c>
      <c r="C89" s="32" t="s">
        <v>592</v>
      </c>
      <c r="D89" s="80">
        <v>0.215</v>
      </c>
      <c r="E89" s="81" t="str">
        <f t="shared" si="0"/>
        <v>N</v>
      </c>
      <c r="F89" s="80">
        <v>0.65</v>
      </c>
      <c r="G89" s="81" t="str">
        <f t="shared" si="1"/>
        <v>Y</v>
      </c>
      <c r="H89" s="80">
        <v>0.55000000000000004</v>
      </c>
      <c r="I89" s="81" t="str">
        <f t="shared" si="8"/>
        <v>Y</v>
      </c>
      <c r="J89" s="80">
        <v>0.68</v>
      </c>
      <c r="K89" s="81" t="str">
        <f t="shared" si="1"/>
        <v>Y</v>
      </c>
      <c r="L89" s="80">
        <v>0.57999999999999996</v>
      </c>
      <c r="M89" s="81" t="str">
        <f t="shared" si="1"/>
        <v>Y</v>
      </c>
      <c r="N89" s="80">
        <v>0.6</v>
      </c>
      <c r="O89" s="81" t="str">
        <f t="shared" si="1"/>
        <v>Y</v>
      </c>
      <c r="P89" s="80">
        <v>0.62</v>
      </c>
      <c r="Q89" s="81" t="str">
        <f t="shared" si="1"/>
        <v>Y</v>
      </c>
      <c r="R89" s="80">
        <v>0.51</v>
      </c>
      <c r="S89" s="81" t="str">
        <f t="shared" si="1"/>
        <v>N</v>
      </c>
      <c r="T89" s="80">
        <v>0.56000000000000005</v>
      </c>
      <c r="U89" s="81" t="str">
        <f t="shared" si="1"/>
        <v>Y</v>
      </c>
      <c r="V89" s="80">
        <v>0.85</v>
      </c>
      <c r="W89" s="81" t="str">
        <f t="shared" si="7"/>
        <v>Y</v>
      </c>
    </row>
    <row r="90" spans="1:23" ht="15.75" customHeight="1" x14ac:dyDescent="0.25">
      <c r="A90" s="81">
        <v>84</v>
      </c>
      <c r="B90" s="40">
        <v>1848</v>
      </c>
      <c r="C90" s="32" t="s">
        <v>593</v>
      </c>
      <c r="D90" s="80">
        <v>0.2</v>
      </c>
      <c r="E90" s="81" t="str">
        <f t="shared" si="0"/>
        <v>N</v>
      </c>
      <c r="F90" s="80">
        <v>0.56000000000000005</v>
      </c>
      <c r="G90" s="81" t="str">
        <f t="shared" si="1"/>
        <v>Y</v>
      </c>
      <c r="H90" s="80">
        <v>0.74</v>
      </c>
      <c r="I90" s="81" t="str">
        <f t="shared" si="8"/>
        <v>Y</v>
      </c>
      <c r="J90" s="80">
        <v>0.64</v>
      </c>
      <c r="K90" s="81" t="str">
        <f t="shared" si="1"/>
        <v>Y</v>
      </c>
      <c r="L90" s="80">
        <v>0.66</v>
      </c>
      <c r="M90" s="81" t="str">
        <f t="shared" si="1"/>
        <v>Y</v>
      </c>
      <c r="N90" s="80">
        <v>0.56000000000000005</v>
      </c>
      <c r="O90" s="81" t="str">
        <f t="shared" si="1"/>
        <v>Y</v>
      </c>
      <c r="P90" s="80">
        <v>0.64</v>
      </c>
      <c r="Q90" s="81" t="str">
        <f t="shared" si="1"/>
        <v>Y</v>
      </c>
      <c r="R90" s="80">
        <v>0.59</v>
      </c>
      <c r="S90" s="81" t="str">
        <f t="shared" si="1"/>
        <v>Y</v>
      </c>
      <c r="T90" s="80">
        <v>0.73</v>
      </c>
      <c r="U90" s="81" t="str">
        <f t="shared" si="1"/>
        <v>Y</v>
      </c>
      <c r="V90" s="80">
        <v>0.85</v>
      </c>
      <c r="W90" s="81" t="str">
        <f t="shared" si="7"/>
        <v>Y</v>
      </c>
    </row>
    <row r="91" spans="1:23" ht="15.75" customHeight="1" x14ac:dyDescent="0.25">
      <c r="A91" s="81">
        <v>85</v>
      </c>
      <c r="B91" s="40">
        <v>1855</v>
      </c>
      <c r="C91" s="32" t="s">
        <v>594</v>
      </c>
      <c r="D91" s="80">
        <v>0.5</v>
      </c>
      <c r="E91" s="81" t="str">
        <f t="shared" si="0"/>
        <v>N</v>
      </c>
      <c r="F91" s="80">
        <v>0.56000000000000005</v>
      </c>
      <c r="G91" s="81" t="str">
        <f t="shared" si="1"/>
        <v>Y</v>
      </c>
      <c r="H91" s="80">
        <v>0.53</v>
      </c>
      <c r="I91" s="81" t="str">
        <f t="shared" si="8"/>
        <v>N</v>
      </c>
      <c r="J91" s="80">
        <v>0.53</v>
      </c>
      <c r="K91" s="81" t="str">
        <f t="shared" si="1"/>
        <v>N</v>
      </c>
      <c r="L91" s="80">
        <v>0.56999999999999995</v>
      </c>
      <c r="M91" s="81" t="str">
        <f t="shared" si="1"/>
        <v>Y</v>
      </c>
      <c r="N91" s="80">
        <v>0.53</v>
      </c>
      <c r="O91" s="81" t="str">
        <f t="shared" si="1"/>
        <v>N</v>
      </c>
      <c r="P91" s="80">
        <v>0.57999999999999996</v>
      </c>
      <c r="Q91" s="81" t="str">
        <f t="shared" si="1"/>
        <v>Y</v>
      </c>
      <c r="R91" s="80">
        <v>0.5</v>
      </c>
      <c r="S91" s="81" t="str">
        <f t="shared" si="1"/>
        <v>N</v>
      </c>
      <c r="T91" s="80">
        <v>0.56000000000000005</v>
      </c>
      <c r="U91" s="81" t="str">
        <f t="shared" si="1"/>
        <v>Y</v>
      </c>
      <c r="V91" s="80">
        <v>0.63</v>
      </c>
      <c r="W91" s="81" t="str">
        <f t="shared" si="7"/>
        <v>Y</v>
      </c>
    </row>
    <row r="92" spans="1:23" ht="15.75" customHeight="1" x14ac:dyDescent="0.25">
      <c r="A92" s="81">
        <v>86</v>
      </c>
      <c r="B92" s="40">
        <v>1865</v>
      </c>
      <c r="C92" s="32" t="s">
        <v>595</v>
      </c>
      <c r="D92" s="80">
        <v>0.66</v>
      </c>
      <c r="E92" s="81" t="str">
        <f t="shared" si="0"/>
        <v>Y</v>
      </c>
      <c r="F92" s="80">
        <v>0.5</v>
      </c>
      <c r="G92" s="81" t="str">
        <f t="shared" si="1"/>
        <v>N</v>
      </c>
      <c r="H92" s="80">
        <v>0.51</v>
      </c>
      <c r="I92" s="81" t="str">
        <f t="shared" si="8"/>
        <v>N</v>
      </c>
      <c r="J92" s="80">
        <v>0.56000000000000005</v>
      </c>
      <c r="K92" s="81" t="str">
        <f t="shared" si="1"/>
        <v>Y</v>
      </c>
      <c r="L92" s="80">
        <v>0.6</v>
      </c>
      <c r="M92" s="81" t="str">
        <f t="shared" si="1"/>
        <v>Y</v>
      </c>
      <c r="N92" s="80">
        <v>0.52</v>
      </c>
      <c r="O92" s="81" t="str">
        <f t="shared" si="1"/>
        <v>N</v>
      </c>
      <c r="P92" s="80">
        <v>0.52</v>
      </c>
      <c r="Q92" s="81" t="str">
        <f t="shared" si="1"/>
        <v>N</v>
      </c>
      <c r="R92" s="80">
        <v>0.62</v>
      </c>
      <c r="S92" s="81" t="str">
        <f t="shared" si="1"/>
        <v>Y</v>
      </c>
      <c r="T92" s="80">
        <v>0.73</v>
      </c>
      <c r="U92" s="81" t="str">
        <f t="shared" si="1"/>
        <v>Y</v>
      </c>
      <c r="V92" s="80">
        <v>0.7</v>
      </c>
      <c r="W92" s="81" t="str">
        <f t="shared" si="7"/>
        <v>Y</v>
      </c>
    </row>
    <row r="93" spans="1:23" ht="15.75" customHeight="1" x14ac:dyDescent="0.25">
      <c r="A93" s="81">
        <v>87</v>
      </c>
      <c r="B93" s="40">
        <v>1745</v>
      </c>
      <c r="C93" s="32" t="s">
        <v>596</v>
      </c>
      <c r="D93" s="80">
        <v>0.625</v>
      </c>
      <c r="E93" s="81" t="str">
        <f t="shared" si="0"/>
        <v>Y</v>
      </c>
      <c r="F93" s="80">
        <v>0.6</v>
      </c>
      <c r="G93" s="81" t="str">
        <f t="shared" si="1"/>
        <v>Y</v>
      </c>
      <c r="H93" s="80">
        <v>0.6</v>
      </c>
      <c r="I93" s="81" t="str">
        <f t="shared" si="8"/>
        <v>Y</v>
      </c>
      <c r="J93" s="80">
        <v>0.54</v>
      </c>
      <c r="K93" s="81" t="str">
        <f t="shared" si="1"/>
        <v>N</v>
      </c>
      <c r="L93" s="80">
        <v>0.49</v>
      </c>
      <c r="M93" s="81" t="str">
        <f t="shared" si="1"/>
        <v>N</v>
      </c>
      <c r="N93" s="80">
        <v>0.56999999999999995</v>
      </c>
      <c r="O93" s="81" t="str">
        <f t="shared" si="1"/>
        <v>Y</v>
      </c>
      <c r="P93" s="80">
        <v>0.62</v>
      </c>
      <c r="Q93" s="81" t="str">
        <f t="shared" si="1"/>
        <v>Y</v>
      </c>
      <c r="R93" s="80">
        <v>0.53</v>
      </c>
      <c r="S93" s="81" t="str">
        <f t="shared" si="1"/>
        <v>N</v>
      </c>
      <c r="T93" s="80">
        <v>0.73</v>
      </c>
      <c r="U93" s="81" t="str">
        <f t="shared" si="1"/>
        <v>Y</v>
      </c>
      <c r="V93" s="80">
        <v>0.82</v>
      </c>
      <c r="W93" s="81" t="str">
        <f t="shared" si="7"/>
        <v>Y</v>
      </c>
    </row>
    <row r="94" spans="1:23" ht="15.75" customHeight="1" x14ac:dyDescent="0.25">
      <c r="A94" s="81">
        <v>88</v>
      </c>
      <c r="B94" s="48">
        <v>1760</v>
      </c>
      <c r="C94" s="32" t="s">
        <v>597</v>
      </c>
      <c r="D94" s="80">
        <v>0.5</v>
      </c>
      <c r="E94" s="81" t="str">
        <f t="shared" si="0"/>
        <v>N</v>
      </c>
      <c r="F94" s="80">
        <v>0.59</v>
      </c>
      <c r="G94" s="81" t="str">
        <f t="shared" si="1"/>
        <v>Y</v>
      </c>
      <c r="H94" s="80">
        <v>0.59</v>
      </c>
      <c r="I94" s="81" t="str">
        <f t="shared" si="8"/>
        <v>Y</v>
      </c>
      <c r="J94" s="80">
        <v>0.64</v>
      </c>
      <c r="K94" s="81" t="str">
        <f t="shared" si="1"/>
        <v>Y</v>
      </c>
      <c r="L94" s="80">
        <v>0.56000000000000005</v>
      </c>
      <c r="M94" s="81" t="str">
        <f t="shared" si="1"/>
        <v>Y</v>
      </c>
      <c r="N94" s="80">
        <v>0.6</v>
      </c>
      <c r="O94" s="81" t="str">
        <f t="shared" si="1"/>
        <v>Y</v>
      </c>
      <c r="P94" s="80">
        <v>0.66</v>
      </c>
      <c r="Q94" s="81" t="str">
        <f t="shared" si="1"/>
        <v>Y</v>
      </c>
      <c r="R94" s="80">
        <v>0.67</v>
      </c>
      <c r="S94" s="81" t="str">
        <f t="shared" si="1"/>
        <v>Y</v>
      </c>
      <c r="T94" s="80">
        <v>0.7</v>
      </c>
      <c r="U94" s="81" t="str">
        <f t="shared" si="1"/>
        <v>Y</v>
      </c>
      <c r="V94" s="80">
        <v>0.57999999999999996</v>
      </c>
      <c r="W94" s="81" t="str">
        <f t="shared" si="7"/>
        <v>Y</v>
      </c>
    </row>
    <row r="95" spans="1:23" ht="15.75" customHeight="1" x14ac:dyDescent="0.25">
      <c r="A95" s="81">
        <v>89</v>
      </c>
      <c r="B95" s="48">
        <v>1744</v>
      </c>
      <c r="C95" s="32" t="s">
        <v>598</v>
      </c>
      <c r="D95" s="80">
        <v>0.61499999999999999</v>
      </c>
      <c r="E95" s="81" t="str">
        <f t="shared" si="0"/>
        <v>Y</v>
      </c>
      <c r="F95" s="80">
        <v>0.56999999999999995</v>
      </c>
      <c r="G95" s="81" t="str">
        <f t="shared" si="1"/>
        <v>Y</v>
      </c>
      <c r="H95" s="80">
        <v>0.59</v>
      </c>
      <c r="I95" s="81" t="str">
        <f t="shared" si="8"/>
        <v>Y</v>
      </c>
      <c r="J95" s="80">
        <v>0.65</v>
      </c>
      <c r="K95" s="81" t="str">
        <f t="shared" si="2"/>
        <v>Y</v>
      </c>
      <c r="L95" s="80">
        <v>0.67</v>
      </c>
      <c r="M95" s="81" t="str">
        <f t="shared" si="9"/>
        <v>Y</v>
      </c>
      <c r="N95" s="80">
        <v>0.56999999999999995</v>
      </c>
      <c r="O95" s="81" t="str">
        <f t="shared" si="3"/>
        <v>Y</v>
      </c>
      <c r="P95" s="31">
        <v>0.6</v>
      </c>
      <c r="Q95" s="81" t="str">
        <f t="shared" si="4"/>
        <v>Y</v>
      </c>
      <c r="R95" s="31">
        <v>0.57999999999999996</v>
      </c>
      <c r="S95" s="81" t="str">
        <f t="shared" si="5"/>
        <v>Y</v>
      </c>
      <c r="T95" s="31">
        <v>0.78</v>
      </c>
      <c r="U95" s="81" t="str">
        <f t="shared" si="6"/>
        <v>Y</v>
      </c>
      <c r="V95" s="31">
        <v>0.66</v>
      </c>
      <c r="W95" s="81" t="str">
        <f t="shared" si="7"/>
        <v>Y</v>
      </c>
    </row>
    <row r="96" spans="1:23" ht="15.75" customHeight="1" x14ac:dyDescent="0.25">
      <c r="A96" s="41"/>
      <c r="B96" s="221" t="s">
        <v>251</v>
      </c>
      <c r="C96" s="222"/>
      <c r="D96" s="41"/>
      <c r="E96" s="81">
        <f>COUNTIFS(E7:E95,"Y")</f>
        <v>74</v>
      </c>
      <c r="F96" s="81"/>
      <c r="G96" s="81">
        <f>COUNTIFS(G7:G95,"Y")</f>
        <v>79</v>
      </c>
      <c r="H96" s="81"/>
      <c r="I96" s="81">
        <f>COUNTIFS(I7:I95,"Y")</f>
        <v>46</v>
      </c>
      <c r="J96" s="81"/>
      <c r="K96" s="81">
        <f>COUNTIFS(K7:K95,"Y")</f>
        <v>73</v>
      </c>
      <c r="L96" s="81"/>
      <c r="M96" s="81">
        <f>COUNTIFS(M7:M95,"Y")</f>
        <v>83</v>
      </c>
      <c r="N96" s="81"/>
      <c r="O96" s="81">
        <f>COUNTIFS(O7:O95,"Y")</f>
        <v>49</v>
      </c>
      <c r="P96" s="81"/>
      <c r="Q96" s="81">
        <f>COUNTIFS(Q7:Q95,"Y")</f>
        <v>87</v>
      </c>
      <c r="R96" s="81"/>
      <c r="S96" s="81">
        <f>COUNTIFS(S7:S95,"Y")</f>
        <v>72</v>
      </c>
      <c r="T96" s="81"/>
      <c r="U96" s="81">
        <f>COUNTIFS(U7:U95,"Y")</f>
        <v>89</v>
      </c>
      <c r="V96" s="85"/>
      <c r="W96" s="81">
        <f>COUNTIFS(W7:W95,"Y")</f>
        <v>83</v>
      </c>
    </row>
    <row r="97" spans="1:26" ht="15.75" customHeight="1" x14ac:dyDescent="0.3">
      <c r="A97" s="39"/>
      <c r="B97" s="207" t="s">
        <v>252</v>
      </c>
      <c r="C97" s="203"/>
      <c r="D97" s="42"/>
      <c r="E97" s="86">
        <f>(E96/89)*100</f>
        <v>83.146067415730343</v>
      </c>
      <c r="F97" s="81"/>
      <c r="G97" s="86">
        <f>(G96/89)*100</f>
        <v>88.764044943820224</v>
      </c>
      <c r="H97" s="81"/>
      <c r="I97" s="86">
        <f>(I96/89)*100</f>
        <v>51.68539325842697</v>
      </c>
      <c r="J97" s="81"/>
      <c r="K97" s="86">
        <f>(K96/89)*100</f>
        <v>82.022471910112358</v>
      </c>
      <c r="L97" s="81"/>
      <c r="M97" s="86">
        <f>(M96/89)*100</f>
        <v>93.258426966292134</v>
      </c>
      <c r="N97" s="81"/>
      <c r="O97" s="86">
        <f>(O96/89)*100</f>
        <v>55.056179775280903</v>
      </c>
      <c r="P97" s="81"/>
      <c r="Q97" s="86">
        <f>(Q96/89)*100</f>
        <v>97.752808988764045</v>
      </c>
      <c r="R97" s="81"/>
      <c r="S97" s="86">
        <f>(S96/89)*100</f>
        <v>80.898876404494374</v>
      </c>
      <c r="T97" s="81"/>
      <c r="U97" s="86">
        <f>(U96/89)*100</f>
        <v>100</v>
      </c>
      <c r="V97" s="85"/>
      <c r="W97" s="86">
        <f>(W96/89)*100</f>
        <v>93.258426966292134</v>
      </c>
      <c r="X97" s="1"/>
      <c r="Y97" s="1"/>
      <c r="Z97" s="1"/>
    </row>
    <row r="98" spans="1:26" ht="15.75" customHeight="1" x14ac:dyDescent="0.25">
      <c r="A98" s="17"/>
      <c r="B98" s="204" t="s">
        <v>253</v>
      </c>
      <c r="C98" s="205"/>
      <c r="D98" s="17">
        <v>3</v>
      </c>
      <c r="E98" s="18">
        <f>E97*D98/100</f>
        <v>2.4943820224719104</v>
      </c>
      <c r="F98" s="16">
        <v>3</v>
      </c>
      <c r="G98" s="18">
        <f>G97*F98/100</f>
        <v>2.6629213483146064</v>
      </c>
      <c r="H98" s="16"/>
      <c r="I98" s="18"/>
      <c r="J98" s="16"/>
      <c r="K98" s="18"/>
      <c r="L98" s="16"/>
      <c r="M98" s="18"/>
      <c r="N98" s="16"/>
      <c r="O98" s="18"/>
      <c r="P98" s="16"/>
      <c r="Q98" s="18"/>
      <c r="R98" s="16"/>
      <c r="S98" s="18"/>
      <c r="T98" s="16"/>
      <c r="U98" s="18"/>
      <c r="V98" s="16">
        <v>2</v>
      </c>
      <c r="W98" s="18">
        <f>W97*V98/100</f>
        <v>1.8651685393258426</v>
      </c>
      <c r="X98" s="147"/>
      <c r="Y98" s="148"/>
      <c r="Z98" s="25"/>
    </row>
    <row r="99" spans="1:26" ht="15.75" customHeight="1" x14ac:dyDescent="0.25">
      <c r="A99" s="17"/>
      <c r="B99" s="204" t="s">
        <v>254</v>
      </c>
      <c r="C99" s="205"/>
      <c r="D99" s="17">
        <v>3</v>
      </c>
      <c r="E99" s="18">
        <f>E97*D99/100</f>
        <v>2.4943820224719104</v>
      </c>
      <c r="F99" s="16">
        <v>3</v>
      </c>
      <c r="G99" s="18">
        <f>G97*F99/100</f>
        <v>2.6629213483146064</v>
      </c>
      <c r="H99" s="16">
        <v>3</v>
      </c>
      <c r="I99" s="18">
        <f>I97*H99/100</f>
        <v>1.550561797752809</v>
      </c>
      <c r="J99" s="16">
        <v>3</v>
      </c>
      <c r="K99" s="18">
        <f>K97*J99/100</f>
        <v>2.4606741573033708</v>
      </c>
      <c r="L99" s="16">
        <v>3</v>
      </c>
      <c r="M99" s="18">
        <f>M97*L99/100</f>
        <v>2.797752808988764</v>
      </c>
      <c r="N99" s="16">
        <v>3</v>
      </c>
      <c r="O99" s="18">
        <f>O97*N99/100</f>
        <v>1.6516853932584272</v>
      </c>
      <c r="P99" s="16">
        <v>3</v>
      </c>
      <c r="Q99" s="18">
        <f>Q97*P99/100</f>
        <v>2.9325842696629212</v>
      </c>
      <c r="R99" s="16">
        <v>3</v>
      </c>
      <c r="S99" s="18">
        <f>S97*R99/100</f>
        <v>2.4269662921348312</v>
      </c>
      <c r="T99" s="16">
        <v>3</v>
      </c>
      <c r="U99" s="18">
        <f>U97*T99/100</f>
        <v>3</v>
      </c>
      <c r="V99" s="16">
        <v>3</v>
      </c>
      <c r="W99" s="18">
        <f>W97*V99/100</f>
        <v>2.797752808988764</v>
      </c>
      <c r="X99" s="147"/>
      <c r="Y99" s="148"/>
      <c r="Z99" s="25"/>
    </row>
    <row r="100" spans="1:26" ht="15.75" customHeight="1" x14ac:dyDescent="0.25">
      <c r="A100" s="17"/>
      <c r="B100" s="204" t="s">
        <v>255</v>
      </c>
      <c r="C100" s="205"/>
      <c r="D100" s="17">
        <v>3</v>
      </c>
      <c r="E100" s="18">
        <f>E97*D100/100</f>
        <v>2.4943820224719104</v>
      </c>
      <c r="F100" s="16">
        <v>3</v>
      </c>
      <c r="G100" s="18">
        <f>G97*F100/100</f>
        <v>2.6629213483146064</v>
      </c>
      <c r="H100" s="16">
        <v>3</v>
      </c>
      <c r="I100" s="18">
        <f>I97*H100/100</f>
        <v>1.550561797752809</v>
      </c>
      <c r="J100" s="16">
        <v>2</v>
      </c>
      <c r="K100" s="18">
        <f>K97*J100/100</f>
        <v>1.6404494382022472</v>
      </c>
      <c r="L100" s="16">
        <v>3</v>
      </c>
      <c r="M100" s="18">
        <f>M97*L100/100</f>
        <v>2.797752808988764</v>
      </c>
      <c r="N100" s="16">
        <v>2</v>
      </c>
      <c r="O100" s="18">
        <f>O97*N100/100</f>
        <v>1.101123595505618</v>
      </c>
      <c r="P100" s="16">
        <v>2</v>
      </c>
      <c r="Q100" s="18">
        <f>Q97*P100/100</f>
        <v>1.9550561797752808</v>
      </c>
      <c r="R100" s="16">
        <v>3</v>
      </c>
      <c r="S100" s="18">
        <f>S97*R100/100</f>
        <v>2.4269662921348312</v>
      </c>
      <c r="T100" s="16"/>
      <c r="U100" s="18"/>
      <c r="V100" s="16">
        <v>2</v>
      </c>
      <c r="W100" s="18">
        <f>W97*V100/100</f>
        <v>1.8651685393258426</v>
      </c>
      <c r="X100" s="147"/>
      <c r="Y100" s="148"/>
      <c r="Z100" s="25"/>
    </row>
    <row r="101" spans="1:26" ht="15.75" customHeight="1" x14ac:dyDescent="0.25">
      <c r="A101" s="17"/>
      <c r="B101" s="204" t="s">
        <v>256</v>
      </c>
      <c r="C101" s="205"/>
      <c r="D101" s="17">
        <v>3</v>
      </c>
      <c r="E101" s="18">
        <f>E97*D101/100</f>
        <v>2.4943820224719104</v>
      </c>
      <c r="F101" s="16"/>
      <c r="G101" s="18"/>
      <c r="H101" s="16"/>
      <c r="I101" s="18"/>
      <c r="J101" s="16"/>
      <c r="K101" s="18"/>
      <c r="L101" s="16"/>
      <c r="M101" s="18"/>
      <c r="N101" s="16">
        <v>2</v>
      </c>
      <c r="O101" s="18">
        <f>O97*N101/100</f>
        <v>1.101123595505618</v>
      </c>
      <c r="P101" s="16"/>
      <c r="Q101" s="18"/>
      <c r="R101" s="16"/>
      <c r="S101" s="18"/>
      <c r="T101" s="16">
        <v>3</v>
      </c>
      <c r="U101" s="18">
        <f>U97*T101/100</f>
        <v>3</v>
      </c>
      <c r="V101" s="16">
        <v>3</v>
      </c>
      <c r="W101" s="18">
        <f>W97*V101/100</f>
        <v>2.797752808988764</v>
      </c>
      <c r="X101" s="147"/>
      <c r="Y101" s="148"/>
      <c r="Z101" s="25"/>
    </row>
    <row r="102" spans="1:26" ht="15.75" customHeight="1" x14ac:dyDescent="0.25">
      <c r="A102" s="17"/>
      <c r="B102" s="204" t="s">
        <v>257</v>
      </c>
      <c r="C102" s="205"/>
      <c r="D102" s="17">
        <v>2</v>
      </c>
      <c r="E102" s="18">
        <f>E97*D102/100</f>
        <v>1.6629213483146068</v>
      </c>
      <c r="F102" s="16">
        <v>2</v>
      </c>
      <c r="G102" s="18">
        <f>G97*F102/100</f>
        <v>1.7752808988764044</v>
      </c>
      <c r="H102" s="16"/>
      <c r="I102" s="18"/>
      <c r="J102" s="16"/>
      <c r="K102" s="18"/>
      <c r="L102" s="16"/>
      <c r="M102" s="18"/>
      <c r="N102" s="16"/>
      <c r="O102" s="18"/>
      <c r="P102" s="16"/>
      <c r="Q102" s="18"/>
      <c r="R102" s="16"/>
      <c r="S102" s="18"/>
      <c r="T102" s="16">
        <v>3</v>
      </c>
      <c r="U102" s="18">
        <f>U97*T102/100</f>
        <v>3</v>
      </c>
      <c r="V102" s="16"/>
      <c r="W102" s="18"/>
      <c r="X102" s="147"/>
      <c r="Y102" s="148"/>
      <c r="Z102" s="25"/>
    </row>
    <row r="103" spans="1:26" ht="15.75" customHeight="1" x14ac:dyDescent="0.25">
      <c r="A103" s="135"/>
      <c r="B103" s="206" t="s">
        <v>258</v>
      </c>
      <c r="C103" s="196"/>
      <c r="D103" s="136">
        <v>2</v>
      </c>
      <c r="E103" s="18">
        <f>E97*D103/100</f>
        <v>1.6629213483146068</v>
      </c>
      <c r="F103" s="137">
        <v>2</v>
      </c>
      <c r="G103" s="18">
        <f>G97*F103/100</f>
        <v>1.7752808988764044</v>
      </c>
      <c r="H103" s="137">
        <v>2</v>
      </c>
      <c r="I103" s="18">
        <f>I97*H103/100</f>
        <v>1.0337078651685394</v>
      </c>
      <c r="J103" s="139"/>
      <c r="K103" s="18"/>
      <c r="L103" s="139">
        <v>2</v>
      </c>
      <c r="M103" s="18">
        <f>M97*L103/100</f>
        <v>1.8651685393258426</v>
      </c>
      <c r="N103" s="139"/>
      <c r="O103" s="18"/>
      <c r="P103" s="139"/>
      <c r="Q103" s="18"/>
      <c r="R103" s="139">
        <v>2</v>
      </c>
      <c r="S103" s="18">
        <f>S97*R103/100</f>
        <v>1.6179775280898874</v>
      </c>
      <c r="T103" s="139"/>
      <c r="U103" s="18"/>
      <c r="V103" s="139">
        <v>3</v>
      </c>
      <c r="W103" s="18">
        <f>W97*V103/100</f>
        <v>2.797752808988764</v>
      </c>
      <c r="X103" s="149"/>
      <c r="Y103" s="148"/>
      <c r="Z103" s="150"/>
    </row>
    <row r="104" spans="1:26" ht="15.75" customHeight="1" x14ac:dyDescent="0.25">
      <c r="A104" s="135"/>
      <c r="B104" s="206" t="s">
        <v>259</v>
      </c>
      <c r="C104" s="196"/>
      <c r="D104" s="136">
        <v>2</v>
      </c>
      <c r="E104" s="18">
        <f>E97*D104/100</f>
        <v>1.6629213483146068</v>
      </c>
      <c r="F104" s="137"/>
      <c r="G104" s="18"/>
      <c r="H104" s="137"/>
      <c r="I104" s="18"/>
      <c r="J104" s="139"/>
      <c r="K104" s="18"/>
      <c r="L104" s="139"/>
      <c r="M104" s="18"/>
      <c r="N104" s="139">
        <v>2</v>
      </c>
      <c r="O104" s="18">
        <f>O97*N104/100</f>
        <v>1.101123595505618</v>
      </c>
      <c r="P104" s="139"/>
      <c r="Q104" s="18"/>
      <c r="R104" s="139"/>
      <c r="S104" s="18"/>
      <c r="T104" s="139">
        <v>2</v>
      </c>
      <c r="U104" s="18">
        <f>U97*T104/100</f>
        <v>2</v>
      </c>
      <c r="V104" s="139"/>
      <c r="W104" s="18"/>
      <c r="X104" s="149"/>
      <c r="Y104" s="151"/>
      <c r="Z104" s="150"/>
    </row>
    <row r="105" spans="1:26" ht="15.75" customHeight="1" x14ac:dyDescent="0.25">
      <c r="A105" s="141"/>
      <c r="B105" s="195" t="s">
        <v>260</v>
      </c>
      <c r="C105" s="196"/>
      <c r="D105" s="142">
        <v>3</v>
      </c>
      <c r="E105" s="18">
        <f>E97*D105/100</f>
        <v>2.4943820224719104</v>
      </c>
      <c r="F105" s="143">
        <v>2</v>
      </c>
      <c r="G105" s="18">
        <f>G97*F105/100</f>
        <v>1.7752808988764044</v>
      </c>
      <c r="H105" s="143"/>
      <c r="I105" s="18"/>
      <c r="J105" s="144">
        <v>2</v>
      </c>
      <c r="K105" s="18">
        <f>K97*J105/100</f>
        <v>1.6404494382022472</v>
      </c>
      <c r="L105" s="144"/>
      <c r="M105" s="18"/>
      <c r="N105" s="144">
        <v>3</v>
      </c>
      <c r="O105" s="18">
        <f>O97*N105/100</f>
        <v>1.6516853932584272</v>
      </c>
      <c r="P105" s="144">
        <v>3</v>
      </c>
      <c r="Q105" s="18">
        <f>Q97*P105/100</f>
        <v>2.9325842696629212</v>
      </c>
      <c r="R105" s="144"/>
      <c r="S105" s="18"/>
      <c r="T105" s="143">
        <v>2</v>
      </c>
      <c r="U105" s="18">
        <f>U97*T105/100</f>
        <v>2</v>
      </c>
      <c r="V105" s="144">
        <v>2</v>
      </c>
      <c r="W105" s="18">
        <f>W97*V105/100</f>
        <v>1.8651685393258426</v>
      </c>
      <c r="X105" s="149"/>
      <c r="Y105" s="148"/>
      <c r="Z105" s="150"/>
    </row>
    <row r="106" spans="1:26" ht="15.75" customHeight="1" x14ac:dyDescent="0.25">
      <c r="A106" s="39"/>
      <c r="B106" s="218" t="s">
        <v>448</v>
      </c>
      <c r="C106" s="219"/>
      <c r="D106" s="44"/>
      <c r="E106" s="154">
        <f>SUM(D7:D95)</f>
        <v>54.615000000000023</v>
      </c>
      <c r="F106" s="44"/>
      <c r="G106" s="154">
        <f>SUM(F7:F95)</f>
        <v>59.04</v>
      </c>
      <c r="H106" s="43"/>
      <c r="I106" s="154">
        <f>SUM(H7:H95)</f>
        <v>48.710000000000022</v>
      </c>
      <c r="J106" s="43"/>
      <c r="K106" s="154">
        <f>SUM(J7:J95)</f>
        <v>54.63</v>
      </c>
      <c r="L106" s="43"/>
      <c r="M106" s="154">
        <f>SUM(L7:L95)</f>
        <v>58.91</v>
      </c>
      <c r="N106" s="43"/>
      <c r="O106" s="154">
        <f>SUM(N7:N95)</f>
        <v>49.790000000000028</v>
      </c>
      <c r="P106" s="43"/>
      <c r="Q106" s="154">
        <f>SUM(P7:P95)</f>
        <v>62.839999999999932</v>
      </c>
      <c r="R106" s="43"/>
      <c r="S106" s="154">
        <f>SUM(R7:R95)</f>
        <v>54.019999999999989</v>
      </c>
      <c r="T106" s="43"/>
      <c r="U106" s="154">
        <f>SUM(T7:T95)</f>
        <v>59.670000000000023</v>
      </c>
      <c r="V106" s="43"/>
      <c r="W106" s="154">
        <f>SUM(V7:V95)</f>
        <v>63.669999999999995</v>
      </c>
    </row>
    <row r="107" spans="1:26" ht="15.75" customHeight="1" x14ac:dyDescent="0.25">
      <c r="A107" s="39"/>
      <c r="B107" s="220" t="s">
        <v>449</v>
      </c>
      <c r="C107" s="219"/>
      <c r="D107" s="44"/>
      <c r="E107" s="45">
        <f>E106/89*100</f>
        <v>61.365168539325865</v>
      </c>
      <c r="F107" s="44"/>
      <c r="G107" s="45">
        <f>G106/89*100</f>
        <v>66.337078651685388</v>
      </c>
      <c r="H107" s="43"/>
      <c r="I107" s="45">
        <f>I106/89*100</f>
        <v>54.730337078651715</v>
      </c>
      <c r="J107" s="43"/>
      <c r="K107" s="45">
        <f>K106/89*100</f>
        <v>61.382022471910112</v>
      </c>
      <c r="L107" s="43"/>
      <c r="M107" s="45">
        <f>M106/89*100</f>
        <v>66.19101123595506</v>
      </c>
      <c r="N107" s="43"/>
      <c r="O107" s="45">
        <f>O106/89*100</f>
        <v>55.943820224719133</v>
      </c>
      <c r="P107" s="43"/>
      <c r="Q107" s="45">
        <f>Q106/89*100</f>
        <v>70.606741573033631</v>
      </c>
      <c r="R107" s="43"/>
      <c r="S107" s="45">
        <f>S106/89*100</f>
        <v>60.696629213483135</v>
      </c>
      <c r="T107" s="43"/>
      <c r="U107" s="45">
        <f>U106/89*100</f>
        <v>67.044943820224745</v>
      </c>
      <c r="V107" s="43"/>
      <c r="W107" s="45">
        <f>W106/89*100</f>
        <v>71.539325842696627</v>
      </c>
    </row>
    <row r="108" spans="1:26" ht="15.75" customHeight="1" x14ac:dyDescent="0.25"/>
    <row r="109" spans="1:26" ht="15.75" customHeight="1" x14ac:dyDescent="0.25"/>
    <row r="110" spans="1:26" ht="15.75" customHeight="1" x14ac:dyDescent="0.25"/>
    <row r="111" spans="1:26" ht="15.75" customHeight="1" x14ac:dyDescent="0.25"/>
    <row r="112" spans="1:2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5:21" ht="15.75" customHeight="1" x14ac:dyDescent="0.25"/>
    <row r="130" spans="5:21" ht="15.75" customHeight="1" x14ac:dyDescent="0.25"/>
    <row r="131" spans="5:21" ht="15.75" customHeight="1" x14ac:dyDescent="0.25"/>
    <row r="132" spans="5:21" ht="15.75" customHeight="1" x14ac:dyDescent="0.25"/>
    <row r="133" spans="5:21" ht="15.75" customHeight="1" x14ac:dyDescent="0.25"/>
    <row r="134" spans="5:21" ht="15.75" customHeight="1" x14ac:dyDescent="0.25"/>
    <row r="135" spans="5:21" ht="15.75" customHeight="1" x14ac:dyDescent="0.25"/>
    <row r="136" spans="5:21" ht="15.75" customHeight="1" x14ac:dyDescent="0.25"/>
    <row r="137" spans="5:21" ht="15.75" customHeight="1" x14ac:dyDescent="0.25"/>
    <row r="138" spans="5:21" ht="15.75" customHeight="1" x14ac:dyDescent="0.25">
      <c r="G138" s="2"/>
      <c r="I138" s="2"/>
      <c r="K138" s="2"/>
    </row>
    <row r="139" spans="5:21" ht="15.75" customHeight="1" x14ac:dyDescent="0.25">
      <c r="E139" s="1"/>
      <c r="G139" s="1"/>
      <c r="I139" s="2"/>
      <c r="K139" s="3"/>
      <c r="M139" s="2"/>
      <c r="O139" s="2"/>
      <c r="Q139" s="2">
        <f>Q138/180*100</f>
        <v>0</v>
      </c>
      <c r="S139" s="2">
        <f>S138/180*100</f>
        <v>0</v>
      </c>
      <c r="U139" s="2">
        <f>U138/180*100</f>
        <v>0</v>
      </c>
    </row>
    <row r="140" spans="5:21" ht="15.75" customHeight="1" x14ac:dyDescent="0.25"/>
    <row r="141" spans="5:21" ht="15.75" customHeight="1" x14ac:dyDescent="0.25"/>
    <row r="142" spans="5:21" ht="15.75" customHeight="1" x14ac:dyDescent="0.25"/>
    <row r="143" spans="5:21" ht="15.75" customHeight="1" x14ac:dyDescent="0.25"/>
    <row r="144" spans="5:21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</sheetData>
  <mergeCells count="26">
    <mergeCell ref="A1:W1"/>
    <mergeCell ref="A2:W2"/>
    <mergeCell ref="A3:U3"/>
    <mergeCell ref="A4:W4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106:C106"/>
    <mergeCell ref="B107:C107"/>
    <mergeCell ref="B96:C96"/>
    <mergeCell ref="B103:C103"/>
    <mergeCell ref="B104:C104"/>
    <mergeCell ref="B105:C105"/>
    <mergeCell ref="B102:C102"/>
    <mergeCell ref="B97:C97"/>
    <mergeCell ref="B99:C99"/>
    <mergeCell ref="B100:C100"/>
    <mergeCell ref="B101:C101"/>
    <mergeCell ref="B98:C98"/>
  </mergeCells>
  <conditionalFormatting sqref="D7:D43 D51:D88 D95">
    <cfRule type="cellIs" dxfId="54" priority="16" stopIfTrue="1" operator="lessThan">
      <formula>0.5</formula>
    </cfRule>
  </conditionalFormatting>
  <conditionalFormatting sqref="D7:D43 F7:F43 H7:H43 J7:J43 L7:L43 N7:N43 P7:P43 R7:R43 T7:T43 V7:V43 D51:D88 F51:F88 H51:H88 J51:J88 L51:L88 N51:N88 P51:P88 R51:R88 T51:T88 V51:V88 D95 F95 H95 J95 L95 N95 P95 R95 T95 V95">
    <cfRule type="cellIs" dxfId="53" priority="14" operator="lessThan">
      <formula>0.55</formula>
    </cfRule>
  </conditionalFormatting>
  <conditionalFormatting sqref="E7:E95 G7:G95 I7:I95 K7:K95 M7:M95 O7:O95 Q7:Q95 S7:S95 U7:U95 W7:W95">
    <cfRule type="containsText" dxfId="52" priority="1" operator="containsText" text="N">
      <formula>NOT(ISERROR(SEARCH("N",E7)))</formula>
    </cfRule>
  </conditionalFormatting>
  <conditionalFormatting sqref="F7:F43 F51:F88 F95">
    <cfRule type="cellIs" dxfId="51" priority="17" stopIfTrue="1" operator="lessThan">
      <formula>0.5</formula>
    </cfRule>
  </conditionalFormatting>
  <conditionalFormatting sqref="H7:H43 H51:H88 H95">
    <cfRule type="cellIs" dxfId="50" priority="18" stopIfTrue="1" operator="lessThan">
      <formula>0.45</formula>
    </cfRule>
  </conditionalFormatting>
  <conditionalFormatting sqref="J7:J43 J51:J88 J95">
    <cfRule type="cellIs" dxfId="49" priority="19" stopIfTrue="1" operator="lessThan">
      <formula>0.45</formula>
    </cfRule>
  </conditionalFormatting>
  <conditionalFormatting sqref="L7:L43 L51:L88 L95">
    <cfRule type="cellIs" dxfId="48" priority="20" stopIfTrue="1" operator="lessThan">
      <formula>0.45</formula>
    </cfRule>
  </conditionalFormatting>
  <conditionalFormatting sqref="N7:N43 N51:N88 N95">
    <cfRule type="cellIs" dxfId="47" priority="21" stopIfTrue="1" operator="lessThan">
      <formula>0.45</formula>
    </cfRule>
  </conditionalFormatting>
  <conditionalFormatting sqref="P7:P43 P51:P88 P95">
    <cfRule type="cellIs" dxfId="46" priority="23" stopIfTrue="1" operator="lessThan">
      <formula>0.45</formula>
    </cfRule>
  </conditionalFormatting>
  <conditionalFormatting sqref="R7:R43 R51:R88 R95">
    <cfRule type="cellIs" dxfId="45" priority="22" stopIfTrue="1" operator="lessThan">
      <formula>0.5</formula>
    </cfRule>
  </conditionalFormatting>
  <conditionalFormatting sqref="T7:T43 T51:T88 T95">
    <cfRule type="cellIs" dxfId="44" priority="24" stopIfTrue="1" operator="lessThan">
      <formula>0.5</formula>
    </cfRule>
  </conditionalFormatting>
  <conditionalFormatting sqref="V7:V43 V51:V88 V95">
    <cfRule type="cellIs" dxfId="43" priority="25" stopIfTrue="1" operator="lessThan">
      <formula>0.5</formula>
    </cfRule>
  </conditionalFormatting>
  <pageMargins left="0.7" right="0.7" top="0.75" bottom="0.75" header="0" footer="0"/>
  <pageSetup paperSize="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301"/>
  <sheetViews>
    <sheetView topLeftCell="A83" zoomScale="115" zoomScaleNormal="115" workbookViewId="0">
      <selection sqref="A1:U103"/>
    </sheetView>
  </sheetViews>
  <sheetFormatPr defaultColWidth="12.5703125" defaultRowHeight="15" customHeight="1" x14ac:dyDescent="0.25"/>
  <cols>
    <col min="1" max="1" width="7.5703125" style="30" customWidth="1"/>
    <col min="2" max="2" width="10.28515625" style="30" bestFit="1" customWidth="1"/>
    <col min="3" max="3" width="49" style="30" bestFit="1" customWidth="1"/>
    <col min="4" max="4" width="7.5703125" style="30" customWidth="1"/>
    <col min="5" max="5" width="9.5703125" style="30" bestFit="1" customWidth="1"/>
    <col min="6" max="6" width="7.5703125" style="30" customWidth="1"/>
    <col min="7" max="7" width="9" style="30" bestFit="1" customWidth="1"/>
    <col min="8" max="8" width="8" style="30" customWidth="1"/>
    <col min="9" max="9" width="10.42578125" style="30" customWidth="1"/>
    <col min="10" max="10" width="8" style="30" customWidth="1"/>
    <col min="11" max="11" width="9" style="30" bestFit="1" customWidth="1"/>
    <col min="12" max="12" width="8" style="30" customWidth="1"/>
    <col min="13" max="13" width="9" style="30" bestFit="1" customWidth="1"/>
    <col min="14" max="14" width="8" style="30" customWidth="1"/>
    <col min="15" max="15" width="9" style="30" bestFit="1" customWidth="1"/>
    <col min="16" max="16" width="7.5703125" style="30" customWidth="1"/>
    <col min="17" max="17" width="9" style="30" bestFit="1" customWidth="1"/>
    <col min="18" max="18" width="7.5703125" style="30" customWidth="1"/>
    <col min="19" max="19" width="9" style="30" bestFit="1" customWidth="1"/>
    <col min="20" max="20" width="7.5703125" style="30" customWidth="1"/>
    <col min="21" max="21" width="9" style="30" bestFit="1" customWidth="1"/>
    <col min="22" max="16384" width="12.5703125" style="30"/>
  </cols>
  <sheetData>
    <row r="1" spans="1:21" ht="15.75" x14ac:dyDescent="0.25">
      <c r="A1" s="226" t="s">
        <v>68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ht="15.75" x14ac:dyDescent="0.25">
      <c r="A2" s="226" t="s">
        <v>69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8.75" x14ac:dyDescent="0.25">
      <c r="A4" s="227" t="s">
        <v>599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</row>
    <row r="6" spans="1:21" ht="59.25" customHeight="1" x14ac:dyDescent="0.25">
      <c r="A6" s="12" t="s">
        <v>71</v>
      </c>
      <c r="B6" s="12" t="s">
        <v>72</v>
      </c>
      <c r="C6" s="12" t="s">
        <v>73</v>
      </c>
      <c r="D6" s="201" t="s">
        <v>600</v>
      </c>
      <c r="E6" s="223"/>
      <c r="F6" s="201" t="s">
        <v>601</v>
      </c>
      <c r="G6" s="223"/>
      <c r="H6" s="201" t="s">
        <v>602</v>
      </c>
      <c r="I6" s="223"/>
      <c r="J6" s="201" t="s">
        <v>603</v>
      </c>
      <c r="K6" s="223"/>
      <c r="L6" s="201" t="s">
        <v>604</v>
      </c>
      <c r="M6" s="223"/>
      <c r="N6" s="201" t="s">
        <v>605</v>
      </c>
      <c r="O6" s="223"/>
      <c r="P6" s="201" t="s">
        <v>606</v>
      </c>
      <c r="Q6" s="223"/>
      <c r="R6" s="201" t="s">
        <v>607</v>
      </c>
      <c r="S6" s="223"/>
      <c r="T6" s="201" t="s">
        <v>608</v>
      </c>
      <c r="U6" s="223"/>
    </row>
    <row r="7" spans="1:21" ht="15.75" customHeight="1" x14ac:dyDescent="0.25">
      <c r="A7" s="56">
        <v>1</v>
      </c>
      <c r="B7" s="58">
        <v>3034</v>
      </c>
      <c r="C7" s="56" t="s">
        <v>557</v>
      </c>
      <c r="D7" s="60">
        <v>0.64</v>
      </c>
      <c r="E7" s="81" t="str">
        <f t="shared" ref="E7:U88" si="0">IF(D7&gt;=55%,"Y","N")</f>
        <v>Y</v>
      </c>
      <c r="F7" s="60">
        <v>0.81</v>
      </c>
      <c r="G7" s="81" t="str">
        <f t="shared" si="0"/>
        <v>Y</v>
      </c>
      <c r="H7" s="61">
        <v>0.66</v>
      </c>
      <c r="I7" s="81" t="str">
        <f t="shared" si="0"/>
        <v>Y</v>
      </c>
      <c r="J7" s="60">
        <v>0.72</v>
      </c>
      <c r="K7" s="81" t="str">
        <f t="shared" si="0"/>
        <v>Y</v>
      </c>
      <c r="L7" s="61">
        <v>0.75</v>
      </c>
      <c r="M7" s="81" t="str">
        <f t="shared" si="0"/>
        <v>Y</v>
      </c>
      <c r="N7" s="61">
        <v>0.66</v>
      </c>
      <c r="O7" s="81" t="str">
        <f t="shared" si="0"/>
        <v>Y</v>
      </c>
      <c r="P7" s="60">
        <v>0.66</v>
      </c>
      <c r="Q7" s="81" t="str">
        <f t="shared" si="0"/>
        <v>Y</v>
      </c>
      <c r="R7" s="60">
        <v>0.8</v>
      </c>
      <c r="S7" s="81" t="str">
        <f t="shared" si="0"/>
        <v>Y</v>
      </c>
      <c r="T7" s="60">
        <v>0.75</v>
      </c>
      <c r="U7" s="81" t="str">
        <f t="shared" si="0"/>
        <v>Y</v>
      </c>
    </row>
    <row r="8" spans="1:21" ht="15.75" customHeight="1" x14ac:dyDescent="0.25">
      <c r="A8" s="56">
        <v>2</v>
      </c>
      <c r="B8" s="58">
        <v>3068</v>
      </c>
      <c r="C8" s="56" t="s">
        <v>559</v>
      </c>
      <c r="D8" s="60">
        <v>0.69499999999999995</v>
      </c>
      <c r="E8" s="81" t="str">
        <f t="shared" si="0"/>
        <v>Y</v>
      </c>
      <c r="F8" s="60">
        <v>0.73</v>
      </c>
      <c r="G8" s="81" t="str">
        <f t="shared" si="0"/>
        <v>Y</v>
      </c>
      <c r="H8" s="61">
        <v>0.69</v>
      </c>
      <c r="I8" s="81" t="str">
        <f t="shared" si="0"/>
        <v>Y</v>
      </c>
      <c r="J8" s="60">
        <v>0.79</v>
      </c>
      <c r="K8" s="81" t="str">
        <f t="shared" si="0"/>
        <v>Y</v>
      </c>
      <c r="L8" s="61">
        <v>0.76</v>
      </c>
      <c r="M8" s="81" t="str">
        <f t="shared" ref="M8:M91" si="1">IF(L8&gt;=55%,"Y","N")</f>
        <v>Y</v>
      </c>
      <c r="N8" s="61">
        <v>0.56000000000000005</v>
      </c>
      <c r="O8" s="81" t="str">
        <f t="shared" ref="O8:O91" si="2">IF(N8&gt;=55%,"Y","N")</f>
        <v>Y</v>
      </c>
      <c r="P8" s="60">
        <v>0.70499999999999996</v>
      </c>
      <c r="Q8" s="81" t="str">
        <f t="shared" ref="Q8:Q91" si="3">IF(P8&gt;=55%,"Y","N")</f>
        <v>Y</v>
      </c>
      <c r="R8" s="60">
        <v>0.75</v>
      </c>
      <c r="S8" s="81" t="str">
        <f t="shared" ref="S8:S91" si="4">IF(R8&gt;=55%,"Y","N")</f>
        <v>Y</v>
      </c>
      <c r="T8" s="60">
        <v>0.73</v>
      </c>
      <c r="U8" s="81" t="str">
        <f t="shared" ref="U8:U91" si="5">IF(T8&gt;=55%,"Y","N")</f>
        <v>Y</v>
      </c>
    </row>
    <row r="9" spans="1:21" ht="15.75" customHeight="1" x14ac:dyDescent="0.25">
      <c r="A9" s="56">
        <v>3</v>
      </c>
      <c r="B9" s="58">
        <v>3076</v>
      </c>
      <c r="C9" s="56" t="s">
        <v>560</v>
      </c>
      <c r="D9" s="60">
        <v>0.61499999999999999</v>
      </c>
      <c r="E9" s="81" t="str">
        <f t="shared" si="0"/>
        <v>Y</v>
      </c>
      <c r="F9" s="60">
        <v>0.7</v>
      </c>
      <c r="G9" s="81" t="str">
        <f t="shared" si="0"/>
        <v>Y</v>
      </c>
      <c r="H9" s="61">
        <v>0.57999999999999996</v>
      </c>
      <c r="I9" s="81" t="str">
        <f t="shared" si="0"/>
        <v>Y</v>
      </c>
      <c r="J9" s="60">
        <v>0.61</v>
      </c>
      <c r="K9" s="81" t="str">
        <f t="shared" si="0"/>
        <v>Y</v>
      </c>
      <c r="L9" s="61">
        <v>0.67</v>
      </c>
      <c r="M9" s="81" t="str">
        <f t="shared" si="1"/>
        <v>Y</v>
      </c>
      <c r="N9" s="61">
        <v>0.54</v>
      </c>
      <c r="O9" s="81" t="str">
        <f t="shared" si="2"/>
        <v>N</v>
      </c>
      <c r="P9" s="60">
        <v>0.52</v>
      </c>
      <c r="Q9" s="81" t="str">
        <f t="shared" si="3"/>
        <v>N</v>
      </c>
      <c r="R9" s="60">
        <v>0.5</v>
      </c>
      <c r="S9" s="81" t="str">
        <f t="shared" si="4"/>
        <v>N</v>
      </c>
      <c r="T9" s="60">
        <v>0.8</v>
      </c>
      <c r="U9" s="81" t="str">
        <f t="shared" si="5"/>
        <v>Y</v>
      </c>
    </row>
    <row r="10" spans="1:21" ht="15.75" customHeight="1" x14ac:dyDescent="0.25">
      <c r="A10" s="56">
        <v>4</v>
      </c>
      <c r="B10" s="58">
        <v>3118</v>
      </c>
      <c r="C10" s="56" t="s">
        <v>562</v>
      </c>
      <c r="D10" s="60">
        <v>0.67500000000000004</v>
      </c>
      <c r="E10" s="81" t="str">
        <f t="shared" si="0"/>
        <v>Y</v>
      </c>
      <c r="F10" s="60">
        <v>0.74</v>
      </c>
      <c r="G10" s="81" t="str">
        <f t="shared" si="0"/>
        <v>Y</v>
      </c>
      <c r="H10" s="61">
        <v>0.72</v>
      </c>
      <c r="I10" s="81" t="str">
        <f t="shared" si="0"/>
        <v>Y</v>
      </c>
      <c r="J10" s="60">
        <v>0.7</v>
      </c>
      <c r="K10" s="81" t="str">
        <f t="shared" si="0"/>
        <v>Y</v>
      </c>
      <c r="L10" s="61">
        <v>0.73</v>
      </c>
      <c r="M10" s="81" t="str">
        <f t="shared" si="1"/>
        <v>Y</v>
      </c>
      <c r="N10" s="61">
        <v>0.69</v>
      </c>
      <c r="O10" s="81" t="str">
        <f t="shared" si="2"/>
        <v>Y</v>
      </c>
      <c r="P10" s="60">
        <v>0.58499999999999996</v>
      </c>
      <c r="Q10" s="81" t="str">
        <f t="shared" si="3"/>
        <v>Y</v>
      </c>
      <c r="R10" s="60">
        <v>0.72</v>
      </c>
      <c r="S10" s="81" t="str">
        <f t="shared" si="4"/>
        <v>Y</v>
      </c>
      <c r="T10" s="60">
        <v>0.9</v>
      </c>
      <c r="U10" s="81" t="str">
        <f t="shared" si="5"/>
        <v>Y</v>
      </c>
    </row>
    <row r="11" spans="1:21" ht="15.75" customHeight="1" x14ac:dyDescent="0.25">
      <c r="A11" s="56">
        <v>5</v>
      </c>
      <c r="B11" s="58">
        <v>3121</v>
      </c>
      <c r="C11" s="56" t="s">
        <v>563</v>
      </c>
      <c r="D11" s="60">
        <v>0.6</v>
      </c>
      <c r="E11" s="81" t="str">
        <f t="shared" si="0"/>
        <v>Y</v>
      </c>
      <c r="F11" s="60">
        <v>0.67</v>
      </c>
      <c r="G11" s="81" t="str">
        <f t="shared" si="0"/>
        <v>Y</v>
      </c>
      <c r="H11" s="61">
        <v>0.62</v>
      </c>
      <c r="I11" s="81" t="str">
        <f t="shared" si="0"/>
        <v>Y</v>
      </c>
      <c r="J11" s="60">
        <v>0.65</v>
      </c>
      <c r="K11" s="81" t="str">
        <f t="shared" si="0"/>
        <v>Y</v>
      </c>
      <c r="L11" s="61">
        <v>0.67</v>
      </c>
      <c r="M11" s="81" t="str">
        <f t="shared" si="1"/>
        <v>Y</v>
      </c>
      <c r="N11" s="61">
        <v>0.6</v>
      </c>
      <c r="O11" s="81" t="str">
        <f t="shared" si="2"/>
        <v>Y</v>
      </c>
      <c r="P11" s="60">
        <v>0.62</v>
      </c>
      <c r="Q11" s="81" t="str">
        <f t="shared" si="3"/>
        <v>Y</v>
      </c>
      <c r="R11" s="60">
        <v>0.65</v>
      </c>
      <c r="S11" s="81" t="str">
        <f t="shared" si="4"/>
        <v>Y</v>
      </c>
      <c r="T11" s="60">
        <v>0.75</v>
      </c>
      <c r="U11" s="81" t="str">
        <f t="shared" si="5"/>
        <v>Y</v>
      </c>
    </row>
    <row r="12" spans="1:21" ht="15.75" customHeight="1" x14ac:dyDescent="0.25">
      <c r="A12" s="56">
        <v>6</v>
      </c>
      <c r="B12" s="32">
        <v>3127</v>
      </c>
      <c r="C12" s="56" t="s">
        <v>566</v>
      </c>
      <c r="D12" s="60">
        <v>0.58499999999999996</v>
      </c>
      <c r="E12" s="81" t="str">
        <f t="shared" si="0"/>
        <v>Y</v>
      </c>
      <c r="F12" s="60">
        <v>0.67</v>
      </c>
      <c r="G12" s="81" t="str">
        <f t="shared" si="0"/>
        <v>Y</v>
      </c>
      <c r="H12" s="61">
        <v>0.65</v>
      </c>
      <c r="I12" s="81" t="str">
        <f t="shared" si="0"/>
        <v>Y</v>
      </c>
      <c r="J12" s="60">
        <v>0.69</v>
      </c>
      <c r="K12" s="81" t="str">
        <f t="shared" si="0"/>
        <v>Y</v>
      </c>
      <c r="L12" s="61">
        <v>0.73</v>
      </c>
      <c r="M12" s="81" t="str">
        <f t="shared" si="1"/>
        <v>Y</v>
      </c>
      <c r="N12" s="61">
        <v>0.64</v>
      </c>
      <c r="O12" s="81" t="str">
        <f t="shared" si="2"/>
        <v>Y</v>
      </c>
      <c r="P12" s="60">
        <v>0.73499999999999999</v>
      </c>
      <c r="Q12" s="81" t="str">
        <f t="shared" si="3"/>
        <v>Y</v>
      </c>
      <c r="R12" s="60">
        <v>0.7</v>
      </c>
      <c r="S12" s="81" t="str">
        <f t="shared" si="4"/>
        <v>Y</v>
      </c>
      <c r="T12" s="60">
        <v>0.72</v>
      </c>
      <c r="U12" s="81" t="str">
        <f t="shared" si="5"/>
        <v>Y</v>
      </c>
    </row>
    <row r="13" spans="1:21" ht="15.75" customHeight="1" x14ac:dyDescent="0.25">
      <c r="A13" s="56">
        <v>7</v>
      </c>
      <c r="B13" s="58">
        <v>3132</v>
      </c>
      <c r="C13" s="56" t="s">
        <v>519</v>
      </c>
      <c r="D13" s="60">
        <v>0.56999999999999995</v>
      </c>
      <c r="E13" s="81" t="str">
        <f t="shared" si="0"/>
        <v>Y</v>
      </c>
      <c r="F13" s="60">
        <v>0.57999999999999996</v>
      </c>
      <c r="G13" s="81" t="str">
        <f t="shared" si="0"/>
        <v>Y</v>
      </c>
      <c r="H13" s="61">
        <v>0.55000000000000004</v>
      </c>
      <c r="I13" s="81" t="str">
        <f t="shared" si="0"/>
        <v>Y</v>
      </c>
      <c r="J13" s="60">
        <v>0.63</v>
      </c>
      <c r="K13" s="81" t="str">
        <f t="shared" si="0"/>
        <v>Y</v>
      </c>
      <c r="L13" s="61">
        <v>0.67</v>
      </c>
      <c r="M13" s="81" t="str">
        <f t="shared" si="1"/>
        <v>Y</v>
      </c>
      <c r="N13" s="61">
        <v>0.6</v>
      </c>
      <c r="O13" s="81" t="str">
        <f t="shared" si="2"/>
        <v>Y</v>
      </c>
      <c r="P13" s="60">
        <v>0.54</v>
      </c>
      <c r="Q13" s="81" t="str">
        <f t="shared" si="3"/>
        <v>N</v>
      </c>
      <c r="R13" s="60">
        <v>0.6</v>
      </c>
      <c r="S13" s="81" t="str">
        <f t="shared" si="4"/>
        <v>Y</v>
      </c>
      <c r="T13" s="60">
        <v>0.6</v>
      </c>
      <c r="U13" s="81" t="str">
        <f t="shared" si="5"/>
        <v>Y</v>
      </c>
    </row>
    <row r="14" spans="1:21" ht="15.75" customHeight="1" x14ac:dyDescent="0.25">
      <c r="A14" s="56">
        <v>8</v>
      </c>
      <c r="B14" s="58">
        <v>3142</v>
      </c>
      <c r="C14" s="56" t="s">
        <v>520</v>
      </c>
      <c r="D14" s="60">
        <v>0.72</v>
      </c>
      <c r="E14" s="81" t="str">
        <f t="shared" si="0"/>
        <v>Y</v>
      </c>
      <c r="F14" s="60">
        <v>0.61</v>
      </c>
      <c r="G14" s="81" t="str">
        <f t="shared" si="0"/>
        <v>Y</v>
      </c>
      <c r="H14" s="61">
        <v>0.56999999999999995</v>
      </c>
      <c r="I14" s="81" t="str">
        <f t="shared" si="0"/>
        <v>Y</v>
      </c>
      <c r="J14" s="60">
        <v>0.7</v>
      </c>
      <c r="K14" s="81" t="str">
        <f t="shared" si="0"/>
        <v>Y</v>
      </c>
      <c r="L14" s="61">
        <v>0.68</v>
      </c>
      <c r="M14" s="81" t="str">
        <f t="shared" si="1"/>
        <v>Y</v>
      </c>
      <c r="N14" s="61">
        <v>0.69</v>
      </c>
      <c r="O14" s="81" t="str">
        <f t="shared" si="2"/>
        <v>Y</v>
      </c>
      <c r="P14" s="60">
        <v>0.67500000000000004</v>
      </c>
      <c r="Q14" s="81" t="str">
        <f t="shared" si="3"/>
        <v>Y</v>
      </c>
      <c r="R14" s="60">
        <v>0.5</v>
      </c>
      <c r="S14" s="81" t="str">
        <f t="shared" si="4"/>
        <v>N</v>
      </c>
      <c r="T14" s="60">
        <v>0.84</v>
      </c>
      <c r="U14" s="81" t="str">
        <f t="shared" si="5"/>
        <v>Y</v>
      </c>
    </row>
    <row r="15" spans="1:21" ht="15.75" customHeight="1" x14ac:dyDescent="0.25">
      <c r="A15" s="56">
        <v>9</v>
      </c>
      <c r="B15" s="58">
        <v>3151</v>
      </c>
      <c r="C15" s="56" t="s">
        <v>567</v>
      </c>
      <c r="D15" s="60">
        <v>0.56499999999999995</v>
      </c>
      <c r="E15" s="81" t="str">
        <f t="shared" si="0"/>
        <v>Y</v>
      </c>
      <c r="F15" s="60">
        <v>0.63</v>
      </c>
      <c r="G15" s="81" t="str">
        <f t="shared" si="0"/>
        <v>Y</v>
      </c>
      <c r="H15" s="61">
        <v>0.64</v>
      </c>
      <c r="I15" s="81" t="str">
        <f t="shared" si="0"/>
        <v>Y</v>
      </c>
      <c r="J15" s="60">
        <v>0.72</v>
      </c>
      <c r="K15" s="81" t="str">
        <f t="shared" si="0"/>
        <v>Y</v>
      </c>
      <c r="L15" s="61">
        <v>0.67</v>
      </c>
      <c r="M15" s="81" t="str">
        <f t="shared" si="1"/>
        <v>Y</v>
      </c>
      <c r="N15" s="61">
        <v>0.63</v>
      </c>
      <c r="O15" s="81" t="str">
        <f t="shared" si="2"/>
        <v>Y</v>
      </c>
      <c r="P15" s="60">
        <v>0.6</v>
      </c>
      <c r="Q15" s="81" t="str">
        <f t="shared" si="3"/>
        <v>Y</v>
      </c>
      <c r="R15" s="60">
        <v>0.7</v>
      </c>
      <c r="S15" s="81" t="str">
        <f t="shared" si="4"/>
        <v>Y</v>
      </c>
      <c r="T15" s="60">
        <v>0.84</v>
      </c>
      <c r="U15" s="81" t="str">
        <f t="shared" si="5"/>
        <v>Y</v>
      </c>
    </row>
    <row r="16" spans="1:21" ht="15.75" customHeight="1" x14ac:dyDescent="0.25">
      <c r="A16" s="56">
        <v>10</v>
      </c>
      <c r="B16" s="33">
        <v>3152</v>
      </c>
      <c r="C16" s="56" t="s">
        <v>594</v>
      </c>
      <c r="D16" s="60">
        <v>0.25</v>
      </c>
      <c r="E16" s="81" t="str">
        <f t="shared" si="0"/>
        <v>N</v>
      </c>
      <c r="F16" s="60">
        <v>0.56000000000000005</v>
      </c>
      <c r="G16" s="81" t="str">
        <f t="shared" si="0"/>
        <v>Y</v>
      </c>
      <c r="H16" s="61">
        <v>0.63</v>
      </c>
      <c r="I16" s="81" t="str">
        <f t="shared" si="0"/>
        <v>Y</v>
      </c>
      <c r="J16" s="60">
        <v>0.56999999999999995</v>
      </c>
      <c r="K16" s="81" t="str">
        <f t="shared" si="0"/>
        <v>Y</v>
      </c>
      <c r="L16" s="61">
        <v>0.55000000000000004</v>
      </c>
      <c r="M16" s="81" t="str">
        <f t="shared" si="1"/>
        <v>Y</v>
      </c>
      <c r="N16" s="61">
        <v>0.46</v>
      </c>
      <c r="O16" s="81" t="str">
        <f t="shared" si="2"/>
        <v>N</v>
      </c>
      <c r="P16" s="60">
        <v>0.15</v>
      </c>
      <c r="Q16" s="81" t="str">
        <f t="shared" si="3"/>
        <v>N</v>
      </c>
      <c r="R16" s="60">
        <v>0.5</v>
      </c>
      <c r="S16" s="81" t="str">
        <f t="shared" si="4"/>
        <v>N</v>
      </c>
      <c r="T16" s="60">
        <v>0.5</v>
      </c>
      <c r="U16" s="81" t="str">
        <f t="shared" si="5"/>
        <v>N</v>
      </c>
    </row>
    <row r="17" spans="1:21" ht="15.75" customHeight="1" x14ac:dyDescent="0.25">
      <c r="A17" s="56">
        <v>11</v>
      </c>
      <c r="B17" s="58">
        <v>3170</v>
      </c>
      <c r="C17" s="56" t="s">
        <v>569</v>
      </c>
      <c r="D17" s="60">
        <v>0.51500000000000001</v>
      </c>
      <c r="E17" s="81" t="str">
        <f t="shared" si="0"/>
        <v>N</v>
      </c>
      <c r="F17" s="60">
        <v>0.65</v>
      </c>
      <c r="G17" s="81" t="str">
        <f t="shared" si="0"/>
        <v>Y</v>
      </c>
      <c r="H17" s="61">
        <v>0.64</v>
      </c>
      <c r="I17" s="81" t="str">
        <f t="shared" si="0"/>
        <v>Y</v>
      </c>
      <c r="J17" s="60">
        <v>0.67</v>
      </c>
      <c r="K17" s="81" t="str">
        <f t="shared" si="0"/>
        <v>Y</v>
      </c>
      <c r="L17" s="61">
        <v>0.74</v>
      </c>
      <c r="M17" s="81" t="str">
        <f t="shared" si="1"/>
        <v>Y</v>
      </c>
      <c r="N17" s="61">
        <v>0.55000000000000004</v>
      </c>
      <c r="O17" s="81" t="str">
        <f t="shared" si="2"/>
        <v>Y</v>
      </c>
      <c r="P17" s="60">
        <v>0.56000000000000005</v>
      </c>
      <c r="Q17" s="81" t="str">
        <f t="shared" si="3"/>
        <v>Y</v>
      </c>
      <c r="R17" s="60">
        <v>0.55000000000000004</v>
      </c>
      <c r="S17" s="81" t="str">
        <f t="shared" si="4"/>
        <v>Y</v>
      </c>
      <c r="T17" s="60">
        <v>0.72</v>
      </c>
      <c r="U17" s="81" t="str">
        <f t="shared" si="5"/>
        <v>Y</v>
      </c>
    </row>
    <row r="18" spans="1:21" ht="15.75" customHeight="1" x14ac:dyDescent="0.25">
      <c r="A18" s="56">
        <v>12</v>
      </c>
      <c r="B18" s="58">
        <v>3185</v>
      </c>
      <c r="C18" s="56" t="s">
        <v>524</v>
      </c>
      <c r="D18" s="60">
        <v>0.61499999999999999</v>
      </c>
      <c r="E18" s="81" t="str">
        <f t="shared" si="0"/>
        <v>Y</v>
      </c>
      <c r="F18" s="60">
        <v>0.74</v>
      </c>
      <c r="G18" s="81" t="str">
        <f t="shared" si="0"/>
        <v>Y</v>
      </c>
      <c r="H18" s="61">
        <v>0.62</v>
      </c>
      <c r="I18" s="81" t="str">
        <f t="shared" si="0"/>
        <v>Y</v>
      </c>
      <c r="J18" s="60">
        <v>0.68</v>
      </c>
      <c r="K18" s="81" t="str">
        <f t="shared" si="0"/>
        <v>Y</v>
      </c>
      <c r="L18" s="61">
        <v>0.68</v>
      </c>
      <c r="M18" s="81" t="str">
        <f t="shared" si="1"/>
        <v>Y</v>
      </c>
      <c r="N18" s="61">
        <v>0.64</v>
      </c>
      <c r="O18" s="81" t="str">
        <f t="shared" si="2"/>
        <v>Y</v>
      </c>
      <c r="P18" s="60">
        <v>0.59499999999999997</v>
      </c>
      <c r="Q18" s="81" t="str">
        <f t="shared" si="3"/>
        <v>Y</v>
      </c>
      <c r="R18" s="60">
        <v>0.65</v>
      </c>
      <c r="S18" s="81" t="str">
        <f t="shared" si="4"/>
        <v>Y</v>
      </c>
      <c r="T18" s="60">
        <v>0.65</v>
      </c>
      <c r="U18" s="81" t="str">
        <f t="shared" si="5"/>
        <v>Y</v>
      </c>
    </row>
    <row r="19" spans="1:21" ht="15.75" customHeight="1" x14ac:dyDescent="0.25">
      <c r="A19" s="56">
        <v>13</v>
      </c>
      <c r="B19" s="58">
        <v>3204</v>
      </c>
      <c r="C19" s="56" t="s">
        <v>550</v>
      </c>
      <c r="D19" s="60">
        <v>0.5</v>
      </c>
      <c r="E19" s="81" t="str">
        <f t="shared" si="0"/>
        <v>N</v>
      </c>
      <c r="F19" s="60">
        <v>0.61</v>
      </c>
      <c r="G19" s="81" t="str">
        <f t="shared" si="0"/>
        <v>Y</v>
      </c>
      <c r="H19" s="61">
        <v>0.57999999999999996</v>
      </c>
      <c r="I19" s="81" t="str">
        <f t="shared" si="0"/>
        <v>Y</v>
      </c>
      <c r="J19" s="60">
        <v>0.59</v>
      </c>
      <c r="K19" s="81" t="str">
        <f t="shared" si="0"/>
        <v>Y</v>
      </c>
      <c r="L19" s="61">
        <v>0.69</v>
      </c>
      <c r="M19" s="81" t="str">
        <f t="shared" si="1"/>
        <v>Y</v>
      </c>
      <c r="N19" s="61">
        <v>0.61</v>
      </c>
      <c r="O19" s="81" t="str">
        <f t="shared" si="2"/>
        <v>Y</v>
      </c>
      <c r="P19" s="60">
        <v>0.59</v>
      </c>
      <c r="Q19" s="81" t="str">
        <f t="shared" si="3"/>
        <v>Y</v>
      </c>
      <c r="R19" s="60">
        <v>0.5</v>
      </c>
      <c r="S19" s="81" t="str">
        <f t="shared" si="4"/>
        <v>N</v>
      </c>
      <c r="T19" s="60">
        <v>0.89</v>
      </c>
      <c r="U19" s="81" t="str">
        <f t="shared" si="5"/>
        <v>Y</v>
      </c>
    </row>
    <row r="20" spans="1:21" ht="15.75" customHeight="1" x14ac:dyDescent="0.25">
      <c r="A20" s="56">
        <v>14</v>
      </c>
      <c r="B20" s="58">
        <v>3237</v>
      </c>
      <c r="C20" s="56" t="s">
        <v>529</v>
      </c>
      <c r="D20" s="60">
        <v>0.62</v>
      </c>
      <c r="E20" s="81" t="str">
        <f t="shared" si="0"/>
        <v>Y</v>
      </c>
      <c r="F20" s="61">
        <v>0.83</v>
      </c>
      <c r="G20" s="81" t="str">
        <f t="shared" si="0"/>
        <v>Y</v>
      </c>
      <c r="H20" s="61">
        <v>0.49</v>
      </c>
      <c r="I20" s="81" t="str">
        <f t="shared" si="0"/>
        <v>N</v>
      </c>
      <c r="J20" s="60">
        <v>0.59</v>
      </c>
      <c r="K20" s="81" t="str">
        <f t="shared" si="0"/>
        <v>Y</v>
      </c>
      <c r="L20" s="61">
        <v>0.69</v>
      </c>
      <c r="M20" s="81" t="str">
        <f t="shared" si="1"/>
        <v>Y</v>
      </c>
      <c r="N20" s="61">
        <v>0.7</v>
      </c>
      <c r="O20" s="81" t="str">
        <f t="shared" si="2"/>
        <v>Y</v>
      </c>
      <c r="P20" s="60">
        <v>0.53</v>
      </c>
      <c r="Q20" s="81" t="str">
        <f t="shared" si="3"/>
        <v>N</v>
      </c>
      <c r="R20" s="61">
        <v>0.7</v>
      </c>
      <c r="S20" s="81" t="str">
        <f t="shared" si="4"/>
        <v>Y</v>
      </c>
      <c r="T20" s="61">
        <v>0.65</v>
      </c>
      <c r="U20" s="81" t="str">
        <f t="shared" si="5"/>
        <v>Y</v>
      </c>
    </row>
    <row r="21" spans="1:21" ht="15.75" customHeight="1" x14ac:dyDescent="0.25">
      <c r="A21" s="56">
        <v>15</v>
      </c>
      <c r="B21" s="58">
        <v>3244</v>
      </c>
      <c r="C21" s="56" t="s">
        <v>530</v>
      </c>
      <c r="D21" s="60">
        <v>0.58499999999999996</v>
      </c>
      <c r="E21" s="81" t="str">
        <f t="shared" si="0"/>
        <v>Y</v>
      </c>
      <c r="F21" s="60">
        <v>0.64</v>
      </c>
      <c r="G21" s="81" t="str">
        <f t="shared" si="0"/>
        <v>Y</v>
      </c>
      <c r="H21" s="61">
        <v>0.66</v>
      </c>
      <c r="I21" s="81" t="str">
        <f t="shared" si="0"/>
        <v>Y</v>
      </c>
      <c r="J21" s="60">
        <v>0.72</v>
      </c>
      <c r="K21" s="81" t="str">
        <f t="shared" si="0"/>
        <v>Y</v>
      </c>
      <c r="L21" s="61">
        <v>0.66</v>
      </c>
      <c r="M21" s="81" t="str">
        <f t="shared" si="1"/>
        <v>Y</v>
      </c>
      <c r="N21" s="61">
        <v>0.68</v>
      </c>
      <c r="O21" s="81" t="str">
        <f t="shared" si="2"/>
        <v>Y</v>
      </c>
      <c r="P21" s="60">
        <v>0.59499999999999997</v>
      </c>
      <c r="Q21" s="81" t="str">
        <f t="shared" si="3"/>
        <v>Y</v>
      </c>
      <c r="R21" s="60">
        <v>0.5</v>
      </c>
      <c r="S21" s="81" t="str">
        <f t="shared" si="4"/>
        <v>N</v>
      </c>
      <c r="T21" s="60">
        <v>0.87</v>
      </c>
      <c r="U21" s="81" t="str">
        <f t="shared" si="5"/>
        <v>Y</v>
      </c>
    </row>
    <row r="22" spans="1:21" ht="15.75" customHeight="1" x14ac:dyDescent="0.25">
      <c r="A22" s="56">
        <v>16</v>
      </c>
      <c r="B22" s="58">
        <v>3251</v>
      </c>
      <c r="C22" s="56" t="s">
        <v>531</v>
      </c>
      <c r="D22" s="60">
        <v>0.54500000000000004</v>
      </c>
      <c r="E22" s="81" t="str">
        <f t="shared" si="0"/>
        <v>N</v>
      </c>
      <c r="F22" s="60">
        <v>0.5</v>
      </c>
      <c r="G22" s="81" t="str">
        <f t="shared" si="0"/>
        <v>N</v>
      </c>
      <c r="H22" s="61">
        <v>0.6</v>
      </c>
      <c r="I22" s="81" t="str">
        <f t="shared" si="0"/>
        <v>Y</v>
      </c>
      <c r="J22" s="60">
        <v>0.52</v>
      </c>
      <c r="K22" s="81" t="str">
        <f t="shared" si="0"/>
        <v>N</v>
      </c>
      <c r="L22" s="61">
        <v>0.66</v>
      </c>
      <c r="M22" s="81" t="str">
        <f t="shared" si="1"/>
        <v>Y</v>
      </c>
      <c r="N22" s="61">
        <v>0.64</v>
      </c>
      <c r="O22" s="81" t="str">
        <f t="shared" si="2"/>
        <v>Y</v>
      </c>
      <c r="P22" s="60">
        <v>0.52500000000000002</v>
      </c>
      <c r="Q22" s="81" t="str">
        <f t="shared" si="3"/>
        <v>N</v>
      </c>
      <c r="R22" s="60">
        <v>0.5</v>
      </c>
      <c r="S22" s="81" t="str">
        <f t="shared" si="4"/>
        <v>N</v>
      </c>
      <c r="T22" s="60">
        <v>0.74</v>
      </c>
      <c r="U22" s="81" t="str">
        <f t="shared" si="5"/>
        <v>Y</v>
      </c>
    </row>
    <row r="23" spans="1:21" ht="15.75" customHeight="1" x14ac:dyDescent="0.25">
      <c r="A23" s="56">
        <v>17</v>
      </c>
      <c r="B23" s="58">
        <v>3274</v>
      </c>
      <c r="C23" s="56" t="s">
        <v>574</v>
      </c>
      <c r="D23" s="60">
        <v>0.59499999999999997</v>
      </c>
      <c r="E23" s="81" t="str">
        <f t="shared" si="0"/>
        <v>Y</v>
      </c>
      <c r="F23" s="60">
        <v>0.59</v>
      </c>
      <c r="G23" s="81" t="str">
        <f t="shared" si="0"/>
        <v>Y</v>
      </c>
      <c r="H23" s="61">
        <v>0.59</v>
      </c>
      <c r="I23" s="81" t="str">
        <f t="shared" si="0"/>
        <v>Y</v>
      </c>
      <c r="J23" s="60">
        <v>0.56999999999999995</v>
      </c>
      <c r="K23" s="81" t="str">
        <f t="shared" si="0"/>
        <v>Y</v>
      </c>
      <c r="L23" s="61">
        <v>0.7</v>
      </c>
      <c r="M23" s="81" t="str">
        <f t="shared" si="1"/>
        <v>Y</v>
      </c>
      <c r="N23" s="61">
        <v>0.52</v>
      </c>
      <c r="O23" s="81" t="str">
        <f t="shared" si="2"/>
        <v>N</v>
      </c>
      <c r="P23" s="60">
        <v>0.53</v>
      </c>
      <c r="Q23" s="81" t="str">
        <f t="shared" si="3"/>
        <v>N</v>
      </c>
      <c r="R23" s="60">
        <v>0.52</v>
      </c>
      <c r="S23" s="81" t="str">
        <f t="shared" si="4"/>
        <v>N</v>
      </c>
      <c r="T23" s="60">
        <v>0.84</v>
      </c>
      <c r="U23" s="81" t="str">
        <f t="shared" si="5"/>
        <v>Y</v>
      </c>
    </row>
    <row r="24" spans="1:21" ht="15.75" customHeight="1" x14ac:dyDescent="0.25">
      <c r="A24" s="56">
        <v>18</v>
      </c>
      <c r="B24" s="58">
        <v>3310</v>
      </c>
      <c r="C24" s="56" t="s">
        <v>535</v>
      </c>
      <c r="D24" s="60">
        <v>0.58499999999999996</v>
      </c>
      <c r="E24" s="81" t="str">
        <f t="shared" si="0"/>
        <v>Y</v>
      </c>
      <c r="F24" s="60">
        <v>0.57999999999999996</v>
      </c>
      <c r="G24" s="81" t="str">
        <f t="shared" si="0"/>
        <v>Y</v>
      </c>
      <c r="H24" s="61">
        <v>0.62</v>
      </c>
      <c r="I24" s="81" t="str">
        <f t="shared" si="0"/>
        <v>Y</v>
      </c>
      <c r="J24" s="60">
        <v>0.61</v>
      </c>
      <c r="K24" s="81" t="str">
        <f t="shared" si="0"/>
        <v>Y</v>
      </c>
      <c r="L24" s="61">
        <v>0.72</v>
      </c>
      <c r="M24" s="81" t="str">
        <f t="shared" si="1"/>
        <v>Y</v>
      </c>
      <c r="N24" s="61">
        <v>0.63</v>
      </c>
      <c r="O24" s="81" t="str">
        <f t="shared" si="2"/>
        <v>Y</v>
      </c>
      <c r="P24" s="60">
        <v>0.52500000000000002</v>
      </c>
      <c r="Q24" s="81" t="str">
        <f t="shared" si="3"/>
        <v>N</v>
      </c>
      <c r="R24" s="60">
        <v>0.57999999999999996</v>
      </c>
      <c r="S24" s="81" t="str">
        <f t="shared" si="4"/>
        <v>Y</v>
      </c>
      <c r="T24" s="60">
        <v>0.85</v>
      </c>
      <c r="U24" s="81" t="str">
        <f t="shared" si="5"/>
        <v>Y</v>
      </c>
    </row>
    <row r="25" spans="1:21" ht="15.75" customHeight="1" x14ac:dyDescent="0.25">
      <c r="A25" s="56">
        <v>19</v>
      </c>
      <c r="B25" s="33">
        <v>3312</v>
      </c>
      <c r="C25" s="56" t="s">
        <v>536</v>
      </c>
      <c r="D25" s="60">
        <v>0.60499999999999998</v>
      </c>
      <c r="E25" s="81" t="str">
        <f t="shared" si="0"/>
        <v>Y</v>
      </c>
      <c r="F25" s="60">
        <v>0.7</v>
      </c>
      <c r="G25" s="81" t="str">
        <f t="shared" si="0"/>
        <v>Y</v>
      </c>
      <c r="H25" s="61">
        <v>0.61</v>
      </c>
      <c r="I25" s="81" t="str">
        <f t="shared" si="0"/>
        <v>Y</v>
      </c>
      <c r="J25" s="60">
        <v>0.67</v>
      </c>
      <c r="K25" s="81" t="str">
        <f t="shared" si="0"/>
        <v>Y</v>
      </c>
      <c r="L25" s="61">
        <v>0.67</v>
      </c>
      <c r="M25" s="81" t="str">
        <f t="shared" si="1"/>
        <v>Y</v>
      </c>
      <c r="N25" s="61">
        <v>0.65</v>
      </c>
      <c r="O25" s="81" t="str">
        <f t="shared" si="2"/>
        <v>Y</v>
      </c>
      <c r="P25" s="60">
        <v>0.59</v>
      </c>
      <c r="Q25" s="81" t="str">
        <f t="shared" si="3"/>
        <v>Y</v>
      </c>
      <c r="R25" s="60">
        <v>0.65</v>
      </c>
      <c r="S25" s="81" t="str">
        <f t="shared" si="4"/>
        <v>Y</v>
      </c>
      <c r="T25" s="60">
        <v>0.84</v>
      </c>
      <c r="U25" s="81" t="str">
        <f t="shared" si="5"/>
        <v>Y</v>
      </c>
    </row>
    <row r="26" spans="1:21" ht="15.75" customHeight="1" x14ac:dyDescent="0.25">
      <c r="A26" s="56">
        <v>20</v>
      </c>
      <c r="B26" s="58">
        <v>3332</v>
      </c>
      <c r="C26" s="56" t="s">
        <v>539</v>
      </c>
      <c r="D26" s="60">
        <v>0.125</v>
      </c>
      <c r="E26" s="81" t="str">
        <f t="shared" si="0"/>
        <v>N</v>
      </c>
      <c r="F26" s="60">
        <v>0.6</v>
      </c>
      <c r="G26" s="81" t="str">
        <f t="shared" si="0"/>
        <v>Y</v>
      </c>
      <c r="H26" s="61">
        <v>0.69</v>
      </c>
      <c r="I26" s="81" t="str">
        <f t="shared" si="0"/>
        <v>Y</v>
      </c>
      <c r="J26" s="60">
        <v>0.45</v>
      </c>
      <c r="K26" s="81" t="str">
        <f t="shared" si="0"/>
        <v>N</v>
      </c>
      <c r="L26" s="61">
        <v>0.54</v>
      </c>
      <c r="M26" s="81" t="str">
        <f t="shared" si="1"/>
        <v>N</v>
      </c>
      <c r="N26" s="61">
        <v>0.54</v>
      </c>
      <c r="O26" s="81" t="str">
        <f t="shared" si="2"/>
        <v>N</v>
      </c>
      <c r="P26" s="60">
        <v>0</v>
      </c>
      <c r="Q26" s="81" t="str">
        <f t="shared" si="3"/>
        <v>N</v>
      </c>
      <c r="R26" s="60">
        <v>0.5</v>
      </c>
      <c r="S26" s="81" t="str">
        <f t="shared" si="4"/>
        <v>N</v>
      </c>
      <c r="T26" s="60">
        <v>0.6</v>
      </c>
      <c r="U26" s="81" t="str">
        <f t="shared" si="5"/>
        <v>Y</v>
      </c>
    </row>
    <row r="27" spans="1:21" ht="15.75" customHeight="1" x14ac:dyDescent="0.25">
      <c r="A27" s="56">
        <v>21</v>
      </c>
      <c r="B27" s="58">
        <v>3340</v>
      </c>
      <c r="C27" s="56" t="s">
        <v>577</v>
      </c>
      <c r="D27" s="60">
        <v>0.66500000000000004</v>
      </c>
      <c r="E27" s="81" t="str">
        <f t="shared" si="0"/>
        <v>Y</v>
      </c>
      <c r="F27" s="60">
        <v>0.71</v>
      </c>
      <c r="G27" s="81" t="str">
        <f t="shared" si="0"/>
        <v>Y</v>
      </c>
      <c r="H27" s="61">
        <v>0.69</v>
      </c>
      <c r="I27" s="81" t="str">
        <f t="shared" si="0"/>
        <v>Y</v>
      </c>
      <c r="J27" s="60">
        <v>0.61</v>
      </c>
      <c r="K27" s="81" t="str">
        <f t="shared" si="0"/>
        <v>Y</v>
      </c>
      <c r="L27" s="61">
        <v>0.7</v>
      </c>
      <c r="M27" s="81" t="str">
        <f t="shared" si="1"/>
        <v>Y</v>
      </c>
      <c r="N27" s="61">
        <v>0.7</v>
      </c>
      <c r="O27" s="81" t="str">
        <f t="shared" si="2"/>
        <v>Y</v>
      </c>
      <c r="P27" s="60">
        <v>0.63</v>
      </c>
      <c r="Q27" s="81" t="str">
        <f t="shared" si="3"/>
        <v>Y</v>
      </c>
      <c r="R27" s="60">
        <v>0.6</v>
      </c>
      <c r="S27" s="81" t="str">
        <f t="shared" si="4"/>
        <v>Y</v>
      </c>
      <c r="T27" s="60">
        <v>0.86</v>
      </c>
      <c r="U27" s="81" t="str">
        <f t="shared" si="5"/>
        <v>Y</v>
      </c>
    </row>
    <row r="28" spans="1:21" ht="15.75" customHeight="1" x14ac:dyDescent="0.25">
      <c r="A28" s="56">
        <v>22</v>
      </c>
      <c r="B28" s="58">
        <v>3344</v>
      </c>
      <c r="C28" s="56" t="s">
        <v>578</v>
      </c>
      <c r="D28" s="60">
        <v>0.73</v>
      </c>
      <c r="E28" s="81" t="str">
        <f t="shared" si="0"/>
        <v>Y</v>
      </c>
      <c r="F28" s="60">
        <v>0.8</v>
      </c>
      <c r="G28" s="81" t="str">
        <f t="shared" si="0"/>
        <v>Y</v>
      </c>
      <c r="H28" s="61">
        <v>0.75</v>
      </c>
      <c r="I28" s="81" t="str">
        <f t="shared" si="0"/>
        <v>Y</v>
      </c>
      <c r="J28" s="60">
        <v>0.79</v>
      </c>
      <c r="K28" s="81" t="str">
        <f t="shared" si="0"/>
        <v>Y</v>
      </c>
      <c r="L28" s="61">
        <v>0.74</v>
      </c>
      <c r="M28" s="81" t="str">
        <f t="shared" si="1"/>
        <v>Y</v>
      </c>
      <c r="N28" s="61">
        <v>0.65</v>
      </c>
      <c r="O28" s="81" t="str">
        <f t="shared" si="2"/>
        <v>Y</v>
      </c>
      <c r="P28" s="60">
        <v>0.76</v>
      </c>
      <c r="Q28" s="81" t="str">
        <f t="shared" si="3"/>
        <v>Y</v>
      </c>
      <c r="R28" s="60">
        <v>0.75</v>
      </c>
      <c r="S28" s="81" t="str">
        <f t="shared" si="4"/>
        <v>Y</v>
      </c>
      <c r="T28" s="60">
        <v>0.72</v>
      </c>
      <c r="U28" s="81" t="str">
        <f t="shared" si="5"/>
        <v>Y</v>
      </c>
    </row>
    <row r="29" spans="1:21" ht="15.75" customHeight="1" x14ac:dyDescent="0.25">
      <c r="A29" s="56">
        <v>23</v>
      </c>
      <c r="B29" s="58">
        <v>3347</v>
      </c>
      <c r="C29" s="56" t="s">
        <v>540</v>
      </c>
      <c r="D29" s="61">
        <v>0.62</v>
      </c>
      <c r="E29" s="81" t="str">
        <f t="shared" si="0"/>
        <v>Y</v>
      </c>
      <c r="F29" s="61">
        <v>0.55000000000000004</v>
      </c>
      <c r="G29" s="81" t="str">
        <f t="shared" si="0"/>
        <v>Y</v>
      </c>
      <c r="H29" s="61">
        <v>0.59</v>
      </c>
      <c r="I29" s="81" t="str">
        <f t="shared" si="0"/>
        <v>Y</v>
      </c>
      <c r="J29" s="60">
        <v>0.62</v>
      </c>
      <c r="K29" s="81" t="str">
        <f t="shared" si="0"/>
        <v>Y</v>
      </c>
      <c r="L29" s="61">
        <v>0.65</v>
      </c>
      <c r="M29" s="81" t="str">
        <f t="shared" si="1"/>
        <v>Y</v>
      </c>
      <c r="N29" s="61">
        <v>0.63</v>
      </c>
      <c r="O29" s="81" t="str">
        <f t="shared" si="2"/>
        <v>Y</v>
      </c>
      <c r="P29" s="61">
        <v>0.57499999999999996</v>
      </c>
      <c r="Q29" s="81" t="str">
        <f t="shared" si="3"/>
        <v>Y</v>
      </c>
      <c r="R29" s="61">
        <v>0.55000000000000004</v>
      </c>
      <c r="S29" s="81" t="str">
        <f t="shared" si="4"/>
        <v>Y</v>
      </c>
      <c r="T29" s="61">
        <v>0.5</v>
      </c>
      <c r="U29" s="81" t="str">
        <f t="shared" si="5"/>
        <v>N</v>
      </c>
    </row>
    <row r="30" spans="1:21" ht="15.75" customHeight="1" x14ac:dyDescent="0.25">
      <c r="A30" s="56">
        <v>24</v>
      </c>
      <c r="B30" s="58">
        <v>3383</v>
      </c>
      <c r="C30" s="56" t="s">
        <v>543</v>
      </c>
      <c r="D30" s="60">
        <v>0.52500000000000002</v>
      </c>
      <c r="E30" s="81" t="str">
        <f t="shared" si="0"/>
        <v>N</v>
      </c>
      <c r="F30" s="60">
        <v>0.53</v>
      </c>
      <c r="G30" s="81" t="str">
        <f t="shared" si="0"/>
        <v>N</v>
      </c>
      <c r="H30" s="61">
        <v>0.56999999999999995</v>
      </c>
      <c r="I30" s="81" t="str">
        <f t="shared" si="0"/>
        <v>Y</v>
      </c>
      <c r="J30" s="60">
        <v>0.57999999999999996</v>
      </c>
      <c r="K30" s="81" t="str">
        <f t="shared" si="0"/>
        <v>Y</v>
      </c>
      <c r="L30" s="61">
        <v>0.68</v>
      </c>
      <c r="M30" s="81" t="str">
        <f t="shared" si="1"/>
        <v>Y</v>
      </c>
      <c r="N30" s="61">
        <v>0.61</v>
      </c>
      <c r="O30" s="81" t="str">
        <f t="shared" si="2"/>
        <v>Y</v>
      </c>
      <c r="P30" s="60">
        <v>0.56000000000000005</v>
      </c>
      <c r="Q30" s="81" t="str">
        <f t="shared" si="3"/>
        <v>Y</v>
      </c>
      <c r="R30" s="60">
        <v>0.68</v>
      </c>
      <c r="S30" s="81" t="str">
        <f t="shared" si="4"/>
        <v>Y</v>
      </c>
      <c r="T30" s="60">
        <v>0.75</v>
      </c>
      <c r="U30" s="81" t="str">
        <f t="shared" si="5"/>
        <v>Y</v>
      </c>
    </row>
    <row r="31" spans="1:21" ht="15.75" customHeight="1" x14ac:dyDescent="0.25">
      <c r="A31" s="56">
        <v>25</v>
      </c>
      <c r="B31" s="58">
        <v>3396</v>
      </c>
      <c r="C31" s="56" t="s">
        <v>584</v>
      </c>
      <c r="D31" s="60">
        <v>0.625</v>
      </c>
      <c r="E31" s="81" t="str">
        <f t="shared" si="0"/>
        <v>Y</v>
      </c>
      <c r="F31" s="60">
        <v>0.75</v>
      </c>
      <c r="G31" s="81" t="str">
        <f t="shared" si="0"/>
        <v>Y</v>
      </c>
      <c r="H31" s="61">
        <v>0.64</v>
      </c>
      <c r="I31" s="81" t="str">
        <f t="shared" si="0"/>
        <v>Y</v>
      </c>
      <c r="J31" s="60">
        <v>0.6</v>
      </c>
      <c r="K31" s="81" t="str">
        <f t="shared" si="0"/>
        <v>Y</v>
      </c>
      <c r="L31" s="61">
        <v>0.72</v>
      </c>
      <c r="M31" s="81" t="str">
        <f t="shared" si="1"/>
        <v>Y</v>
      </c>
      <c r="N31" s="61">
        <v>0.69</v>
      </c>
      <c r="O31" s="81" t="str">
        <f t="shared" si="2"/>
        <v>Y</v>
      </c>
      <c r="P31" s="60">
        <v>0.59499999999999997</v>
      </c>
      <c r="Q31" s="81" t="str">
        <f t="shared" si="3"/>
        <v>Y</v>
      </c>
      <c r="R31" s="60">
        <v>0.55000000000000004</v>
      </c>
      <c r="S31" s="81" t="str">
        <f t="shared" si="4"/>
        <v>Y</v>
      </c>
      <c r="T31" s="60">
        <v>0.86</v>
      </c>
      <c r="U31" s="81" t="str">
        <f t="shared" si="5"/>
        <v>Y</v>
      </c>
    </row>
    <row r="32" spans="1:21" ht="15.75" customHeight="1" x14ac:dyDescent="0.25">
      <c r="A32" s="56">
        <v>26</v>
      </c>
      <c r="B32" s="58">
        <v>3428</v>
      </c>
      <c r="C32" s="56" t="s">
        <v>609</v>
      </c>
      <c r="D32" s="60">
        <v>0.59</v>
      </c>
      <c r="E32" s="81" t="str">
        <f t="shared" si="0"/>
        <v>Y</v>
      </c>
      <c r="F32" s="60">
        <v>0.51</v>
      </c>
      <c r="G32" s="81" t="str">
        <f t="shared" si="0"/>
        <v>N</v>
      </c>
      <c r="H32" s="61">
        <v>0.5</v>
      </c>
      <c r="I32" s="81" t="str">
        <f t="shared" si="0"/>
        <v>N</v>
      </c>
      <c r="J32" s="60">
        <v>0.64</v>
      </c>
      <c r="K32" s="81" t="str">
        <f t="shared" si="0"/>
        <v>Y</v>
      </c>
      <c r="L32" s="61">
        <v>0.6</v>
      </c>
      <c r="M32" s="81" t="str">
        <f t="shared" si="1"/>
        <v>Y</v>
      </c>
      <c r="N32" s="61">
        <v>0.57999999999999996</v>
      </c>
      <c r="O32" s="81" t="str">
        <f t="shared" si="2"/>
        <v>Y</v>
      </c>
      <c r="P32" s="60">
        <v>0.51</v>
      </c>
      <c r="Q32" s="81" t="str">
        <f t="shared" si="3"/>
        <v>N</v>
      </c>
      <c r="R32" s="60">
        <v>0.56000000000000005</v>
      </c>
      <c r="S32" s="81" t="str">
        <f t="shared" si="4"/>
        <v>Y</v>
      </c>
      <c r="T32" s="60">
        <v>0.5</v>
      </c>
      <c r="U32" s="81" t="str">
        <f t="shared" si="5"/>
        <v>N</v>
      </c>
    </row>
    <row r="33" spans="1:21" ht="15.75" customHeight="1" x14ac:dyDescent="0.25">
      <c r="A33" s="56">
        <v>27</v>
      </c>
      <c r="B33" s="58">
        <v>3441</v>
      </c>
      <c r="C33" s="56" t="s">
        <v>610</v>
      </c>
      <c r="D33" s="61">
        <v>0.54500000000000004</v>
      </c>
      <c r="E33" s="81" t="str">
        <f t="shared" si="0"/>
        <v>N</v>
      </c>
      <c r="F33" s="61">
        <v>0.75</v>
      </c>
      <c r="G33" s="81" t="str">
        <f t="shared" si="0"/>
        <v>Y</v>
      </c>
      <c r="H33" s="61">
        <v>0.67</v>
      </c>
      <c r="I33" s="81" t="str">
        <f t="shared" si="0"/>
        <v>Y</v>
      </c>
      <c r="J33" s="61">
        <v>0.65</v>
      </c>
      <c r="K33" s="81" t="str">
        <f t="shared" si="0"/>
        <v>Y</v>
      </c>
      <c r="L33" s="61">
        <v>0.67</v>
      </c>
      <c r="M33" s="81" t="str">
        <f t="shared" si="1"/>
        <v>Y</v>
      </c>
      <c r="N33" s="61">
        <v>0.55000000000000004</v>
      </c>
      <c r="O33" s="81" t="str">
        <f t="shared" si="2"/>
        <v>Y</v>
      </c>
      <c r="P33" s="61">
        <v>0.625</v>
      </c>
      <c r="Q33" s="81" t="str">
        <f t="shared" si="3"/>
        <v>Y</v>
      </c>
      <c r="R33" s="61">
        <v>0.65</v>
      </c>
      <c r="S33" s="81" t="str">
        <f t="shared" si="4"/>
        <v>Y</v>
      </c>
      <c r="T33" s="61">
        <v>0.78</v>
      </c>
      <c r="U33" s="81" t="str">
        <f t="shared" si="5"/>
        <v>Y</v>
      </c>
    </row>
    <row r="34" spans="1:21" ht="15.75" customHeight="1" x14ac:dyDescent="0.25">
      <c r="A34" s="56">
        <v>28</v>
      </c>
      <c r="B34" s="58">
        <v>3442</v>
      </c>
      <c r="C34" s="56" t="s">
        <v>585</v>
      </c>
      <c r="D34" s="60">
        <v>0.51</v>
      </c>
      <c r="E34" s="81" t="str">
        <f t="shared" si="0"/>
        <v>N</v>
      </c>
      <c r="F34" s="60">
        <v>0.72</v>
      </c>
      <c r="G34" s="81" t="str">
        <f t="shared" si="0"/>
        <v>Y</v>
      </c>
      <c r="H34" s="61">
        <v>0.61</v>
      </c>
      <c r="I34" s="81" t="str">
        <f t="shared" si="0"/>
        <v>Y</v>
      </c>
      <c r="J34" s="60">
        <v>0.64</v>
      </c>
      <c r="K34" s="81" t="str">
        <f t="shared" si="0"/>
        <v>Y</v>
      </c>
      <c r="L34" s="61">
        <v>0.75</v>
      </c>
      <c r="M34" s="81" t="str">
        <f t="shared" si="1"/>
        <v>Y</v>
      </c>
      <c r="N34" s="61">
        <v>0.69</v>
      </c>
      <c r="O34" s="81" t="str">
        <f t="shared" si="2"/>
        <v>Y</v>
      </c>
      <c r="P34" s="60">
        <v>0.63500000000000001</v>
      </c>
      <c r="Q34" s="81" t="str">
        <f t="shared" si="3"/>
        <v>Y</v>
      </c>
      <c r="R34" s="60">
        <v>0.72</v>
      </c>
      <c r="S34" s="81" t="str">
        <f t="shared" si="4"/>
        <v>Y</v>
      </c>
      <c r="T34" s="60">
        <v>0.86</v>
      </c>
      <c r="U34" s="81" t="str">
        <f t="shared" si="5"/>
        <v>Y</v>
      </c>
    </row>
    <row r="35" spans="1:21" ht="15.75" customHeight="1" x14ac:dyDescent="0.25">
      <c r="A35" s="56">
        <v>29</v>
      </c>
      <c r="B35" s="58">
        <v>3454</v>
      </c>
      <c r="C35" s="56" t="s">
        <v>611</v>
      </c>
      <c r="D35" s="60">
        <v>0.54</v>
      </c>
      <c r="E35" s="81" t="str">
        <f t="shared" si="0"/>
        <v>N</v>
      </c>
      <c r="F35" s="60">
        <v>0.64</v>
      </c>
      <c r="G35" s="81" t="str">
        <f t="shared" si="0"/>
        <v>Y</v>
      </c>
      <c r="H35" s="61">
        <v>0.63</v>
      </c>
      <c r="I35" s="81" t="str">
        <f t="shared" si="0"/>
        <v>Y</v>
      </c>
      <c r="J35" s="60">
        <v>0.64</v>
      </c>
      <c r="K35" s="81" t="str">
        <f t="shared" si="0"/>
        <v>Y</v>
      </c>
      <c r="L35" s="61">
        <v>0.66</v>
      </c>
      <c r="M35" s="81" t="str">
        <f t="shared" si="1"/>
        <v>Y</v>
      </c>
      <c r="N35" s="61">
        <v>0.54</v>
      </c>
      <c r="O35" s="81" t="str">
        <f t="shared" si="2"/>
        <v>N</v>
      </c>
      <c r="P35" s="60">
        <v>0.53500000000000003</v>
      </c>
      <c r="Q35" s="81" t="str">
        <f t="shared" si="3"/>
        <v>N</v>
      </c>
      <c r="R35" s="60">
        <v>0.5</v>
      </c>
      <c r="S35" s="81" t="str">
        <f t="shared" si="4"/>
        <v>N</v>
      </c>
      <c r="T35" s="60">
        <v>0.54</v>
      </c>
      <c r="U35" s="81" t="str">
        <f t="shared" si="5"/>
        <v>N</v>
      </c>
    </row>
    <row r="36" spans="1:21" ht="15.75" customHeight="1" x14ac:dyDescent="0.25">
      <c r="A36" s="56">
        <v>30</v>
      </c>
      <c r="B36" s="58">
        <v>3460</v>
      </c>
      <c r="C36" s="56" t="s">
        <v>554</v>
      </c>
      <c r="D36" s="60">
        <v>0.59</v>
      </c>
      <c r="E36" s="81" t="str">
        <f t="shared" si="0"/>
        <v>Y</v>
      </c>
      <c r="F36" s="60">
        <v>0.69</v>
      </c>
      <c r="G36" s="81" t="str">
        <f t="shared" si="0"/>
        <v>Y</v>
      </c>
      <c r="H36" s="61">
        <v>0.62</v>
      </c>
      <c r="I36" s="81" t="str">
        <f t="shared" si="0"/>
        <v>Y</v>
      </c>
      <c r="J36" s="60">
        <v>0.53</v>
      </c>
      <c r="K36" s="81" t="str">
        <f t="shared" si="0"/>
        <v>N</v>
      </c>
      <c r="L36" s="61">
        <v>0.74</v>
      </c>
      <c r="M36" s="81" t="str">
        <f t="shared" si="1"/>
        <v>Y</v>
      </c>
      <c r="N36" s="61">
        <v>0.62</v>
      </c>
      <c r="O36" s="81" t="str">
        <f t="shared" si="2"/>
        <v>Y</v>
      </c>
      <c r="P36" s="60">
        <v>0.65500000000000003</v>
      </c>
      <c r="Q36" s="81" t="str">
        <f t="shared" si="3"/>
        <v>Y</v>
      </c>
      <c r="R36" s="60">
        <v>0.6</v>
      </c>
      <c r="S36" s="81" t="str">
        <f t="shared" si="4"/>
        <v>Y</v>
      </c>
      <c r="T36" s="60">
        <v>0.9</v>
      </c>
      <c r="U36" s="81" t="str">
        <f t="shared" si="5"/>
        <v>Y</v>
      </c>
    </row>
    <row r="37" spans="1:21" ht="15.75" customHeight="1" x14ac:dyDescent="0.25">
      <c r="A37" s="56">
        <v>31</v>
      </c>
      <c r="B37" s="58">
        <v>3473</v>
      </c>
      <c r="C37" s="56" t="s">
        <v>510</v>
      </c>
      <c r="D37" s="60">
        <v>0.55500000000000005</v>
      </c>
      <c r="E37" s="81" t="str">
        <f t="shared" si="0"/>
        <v>Y</v>
      </c>
      <c r="F37" s="60">
        <v>0.66</v>
      </c>
      <c r="G37" s="81" t="str">
        <f t="shared" si="0"/>
        <v>Y</v>
      </c>
      <c r="H37" s="61">
        <v>0.57999999999999996</v>
      </c>
      <c r="I37" s="81" t="str">
        <f t="shared" si="0"/>
        <v>Y</v>
      </c>
      <c r="J37" s="60">
        <v>0.57999999999999996</v>
      </c>
      <c r="K37" s="81" t="str">
        <f t="shared" si="0"/>
        <v>Y</v>
      </c>
      <c r="L37" s="61">
        <v>0.67</v>
      </c>
      <c r="M37" s="81" t="str">
        <f t="shared" si="1"/>
        <v>Y</v>
      </c>
      <c r="N37" s="61">
        <v>0.77</v>
      </c>
      <c r="O37" s="81" t="str">
        <f t="shared" si="2"/>
        <v>Y</v>
      </c>
      <c r="P37" s="60">
        <v>0.61</v>
      </c>
      <c r="Q37" s="81" t="str">
        <f t="shared" si="3"/>
        <v>Y</v>
      </c>
      <c r="R37" s="60">
        <v>0.65</v>
      </c>
      <c r="S37" s="81" t="str">
        <f t="shared" si="4"/>
        <v>Y</v>
      </c>
      <c r="T37" s="60">
        <v>0.72</v>
      </c>
      <c r="U37" s="81" t="str">
        <f t="shared" si="5"/>
        <v>Y</v>
      </c>
    </row>
    <row r="38" spans="1:21" ht="15.75" customHeight="1" x14ac:dyDescent="0.25">
      <c r="A38" s="56">
        <v>32</v>
      </c>
      <c r="B38" s="58">
        <v>3474</v>
      </c>
      <c r="C38" s="56" t="s">
        <v>556</v>
      </c>
      <c r="D38" s="60">
        <v>0.59499999999999997</v>
      </c>
      <c r="E38" s="81" t="str">
        <f t="shared" si="0"/>
        <v>Y</v>
      </c>
      <c r="F38" s="60">
        <v>0.74</v>
      </c>
      <c r="G38" s="81" t="str">
        <f t="shared" si="0"/>
        <v>Y</v>
      </c>
      <c r="H38" s="61">
        <v>0.69</v>
      </c>
      <c r="I38" s="81" t="str">
        <f t="shared" si="0"/>
        <v>Y</v>
      </c>
      <c r="J38" s="60">
        <v>0.7</v>
      </c>
      <c r="K38" s="81" t="str">
        <f t="shared" si="0"/>
        <v>Y</v>
      </c>
      <c r="L38" s="61">
        <v>0.71</v>
      </c>
      <c r="M38" s="81" t="str">
        <f t="shared" si="1"/>
        <v>Y</v>
      </c>
      <c r="N38" s="61">
        <v>0.59</v>
      </c>
      <c r="O38" s="81" t="str">
        <f t="shared" si="2"/>
        <v>Y</v>
      </c>
      <c r="P38" s="60">
        <v>0.63</v>
      </c>
      <c r="Q38" s="81" t="str">
        <f t="shared" si="3"/>
        <v>Y</v>
      </c>
      <c r="R38" s="60">
        <v>0.6</v>
      </c>
      <c r="S38" s="81" t="str">
        <f t="shared" si="4"/>
        <v>Y</v>
      </c>
      <c r="T38" s="60">
        <v>0.8</v>
      </c>
      <c r="U38" s="81" t="str">
        <f t="shared" si="5"/>
        <v>Y</v>
      </c>
    </row>
    <row r="39" spans="1:21" ht="15.75" customHeight="1" x14ac:dyDescent="0.25">
      <c r="A39" s="56">
        <v>33</v>
      </c>
      <c r="B39" s="58">
        <v>3476</v>
      </c>
      <c r="C39" s="56" t="s">
        <v>612</v>
      </c>
      <c r="D39" s="60">
        <v>0.55000000000000004</v>
      </c>
      <c r="E39" s="81" t="str">
        <f t="shared" si="0"/>
        <v>Y</v>
      </c>
      <c r="F39" s="60">
        <v>0.7</v>
      </c>
      <c r="G39" s="81" t="str">
        <f t="shared" si="0"/>
        <v>Y</v>
      </c>
      <c r="H39" s="61">
        <v>0.71</v>
      </c>
      <c r="I39" s="81" t="str">
        <f t="shared" si="0"/>
        <v>Y</v>
      </c>
      <c r="J39" s="60">
        <v>0.65</v>
      </c>
      <c r="K39" s="81" t="str">
        <f t="shared" si="0"/>
        <v>Y</v>
      </c>
      <c r="L39" s="61">
        <v>0.67</v>
      </c>
      <c r="M39" s="81" t="str">
        <f t="shared" si="1"/>
        <v>Y</v>
      </c>
      <c r="N39" s="61">
        <v>0.55000000000000004</v>
      </c>
      <c r="O39" s="81" t="str">
        <f t="shared" si="2"/>
        <v>Y</v>
      </c>
      <c r="P39" s="60">
        <v>0.59499999999999997</v>
      </c>
      <c r="Q39" s="81" t="str">
        <f t="shared" si="3"/>
        <v>Y</v>
      </c>
      <c r="R39" s="60">
        <v>0.5</v>
      </c>
      <c r="S39" s="81" t="str">
        <f t="shared" si="4"/>
        <v>N</v>
      </c>
      <c r="T39" s="60">
        <v>0.85</v>
      </c>
      <c r="U39" s="81" t="str">
        <f t="shared" si="5"/>
        <v>Y</v>
      </c>
    </row>
    <row r="40" spans="1:21" ht="15.75" customHeight="1" x14ac:dyDescent="0.25">
      <c r="A40" s="56">
        <v>34</v>
      </c>
      <c r="B40" s="58">
        <v>3491</v>
      </c>
      <c r="C40" s="56" t="s">
        <v>512</v>
      </c>
      <c r="D40" s="60">
        <v>0</v>
      </c>
      <c r="E40" s="81" t="str">
        <f t="shared" si="0"/>
        <v>N</v>
      </c>
      <c r="F40" s="60">
        <v>0.5</v>
      </c>
      <c r="G40" s="81" t="str">
        <f t="shared" si="0"/>
        <v>N</v>
      </c>
      <c r="H40" s="61">
        <v>0.59</v>
      </c>
      <c r="I40" s="81" t="str">
        <f t="shared" si="0"/>
        <v>Y</v>
      </c>
      <c r="J40" s="60">
        <v>0.67</v>
      </c>
      <c r="K40" s="81" t="str">
        <f t="shared" si="0"/>
        <v>Y</v>
      </c>
      <c r="L40" s="61">
        <v>0.64</v>
      </c>
      <c r="M40" s="81" t="str">
        <f t="shared" si="1"/>
        <v>Y</v>
      </c>
      <c r="N40" s="61">
        <v>0.69</v>
      </c>
      <c r="O40" s="81" t="str">
        <f t="shared" si="2"/>
        <v>Y</v>
      </c>
      <c r="P40" s="60">
        <v>0.52500000000000002</v>
      </c>
      <c r="Q40" s="81" t="str">
        <f t="shared" si="3"/>
        <v>N</v>
      </c>
      <c r="R40" s="60">
        <v>0.5</v>
      </c>
      <c r="S40" s="81" t="str">
        <f t="shared" si="4"/>
        <v>N</v>
      </c>
      <c r="T40" s="60">
        <v>0.5</v>
      </c>
      <c r="U40" s="81" t="str">
        <f t="shared" si="5"/>
        <v>N</v>
      </c>
    </row>
    <row r="41" spans="1:21" ht="15.75" customHeight="1" x14ac:dyDescent="0.25">
      <c r="A41" s="56">
        <v>35</v>
      </c>
      <c r="B41" s="40">
        <v>3495</v>
      </c>
      <c r="C41" s="56" t="s">
        <v>513</v>
      </c>
      <c r="D41" s="61">
        <v>0.62</v>
      </c>
      <c r="E41" s="81" t="str">
        <f t="shared" si="0"/>
        <v>Y</v>
      </c>
      <c r="F41" s="61">
        <v>0.61</v>
      </c>
      <c r="G41" s="81" t="str">
        <f t="shared" si="0"/>
        <v>Y</v>
      </c>
      <c r="H41" s="61">
        <v>0.66</v>
      </c>
      <c r="I41" s="81" t="str">
        <f t="shared" si="0"/>
        <v>Y</v>
      </c>
      <c r="J41" s="61">
        <v>0.68</v>
      </c>
      <c r="K41" s="81" t="str">
        <f t="shared" si="0"/>
        <v>Y</v>
      </c>
      <c r="L41" s="61">
        <v>0.73</v>
      </c>
      <c r="M41" s="81" t="str">
        <f t="shared" si="1"/>
        <v>Y</v>
      </c>
      <c r="N41" s="61">
        <v>0.78</v>
      </c>
      <c r="O41" s="81" t="str">
        <f t="shared" si="2"/>
        <v>Y</v>
      </c>
      <c r="P41" s="62">
        <v>0.69</v>
      </c>
      <c r="Q41" s="81" t="str">
        <f t="shared" si="3"/>
        <v>Y</v>
      </c>
      <c r="R41" s="61">
        <v>0.6</v>
      </c>
      <c r="S41" s="81" t="str">
        <f t="shared" si="4"/>
        <v>Y</v>
      </c>
      <c r="T41" s="61">
        <v>0.78</v>
      </c>
      <c r="U41" s="81" t="str">
        <f t="shared" si="5"/>
        <v>Y</v>
      </c>
    </row>
    <row r="42" spans="1:21" ht="15.75" customHeight="1" x14ac:dyDescent="0.25">
      <c r="A42" s="56">
        <v>36</v>
      </c>
      <c r="B42" s="58">
        <v>3497</v>
      </c>
      <c r="C42" s="56" t="s">
        <v>514</v>
      </c>
      <c r="D42" s="61">
        <v>0.59</v>
      </c>
      <c r="E42" s="81" t="str">
        <f t="shared" si="0"/>
        <v>Y</v>
      </c>
      <c r="F42" s="61">
        <v>0.72</v>
      </c>
      <c r="G42" s="81" t="str">
        <f t="shared" si="0"/>
        <v>Y</v>
      </c>
      <c r="H42" s="61">
        <v>0.56999999999999995</v>
      </c>
      <c r="I42" s="81" t="str">
        <f t="shared" si="0"/>
        <v>Y</v>
      </c>
      <c r="J42" s="61">
        <v>0.66</v>
      </c>
      <c r="K42" s="81" t="str">
        <f t="shared" si="0"/>
        <v>Y</v>
      </c>
      <c r="L42" s="61">
        <v>0.69</v>
      </c>
      <c r="M42" s="81" t="str">
        <f t="shared" si="1"/>
        <v>Y</v>
      </c>
      <c r="N42" s="61">
        <v>0.63</v>
      </c>
      <c r="O42" s="81" t="str">
        <f t="shared" si="2"/>
        <v>Y</v>
      </c>
      <c r="P42" s="61">
        <v>0.625</v>
      </c>
      <c r="Q42" s="81" t="str">
        <f t="shared" si="3"/>
        <v>Y</v>
      </c>
      <c r="R42" s="61">
        <v>0.5</v>
      </c>
      <c r="S42" s="81" t="str">
        <f t="shared" si="4"/>
        <v>N</v>
      </c>
      <c r="T42" s="61">
        <v>0.68</v>
      </c>
      <c r="U42" s="81" t="str">
        <f t="shared" si="5"/>
        <v>Y</v>
      </c>
    </row>
    <row r="43" spans="1:21" ht="15.75" customHeight="1" x14ac:dyDescent="0.25">
      <c r="A43" s="56">
        <v>37</v>
      </c>
      <c r="B43" s="58">
        <v>3505</v>
      </c>
      <c r="C43" s="56" t="s">
        <v>515</v>
      </c>
      <c r="D43" s="61">
        <v>0.05</v>
      </c>
      <c r="E43" s="81" t="str">
        <f t="shared" si="0"/>
        <v>N</v>
      </c>
      <c r="F43" s="61">
        <v>0.35</v>
      </c>
      <c r="G43" s="81" t="str">
        <f t="shared" si="0"/>
        <v>N</v>
      </c>
      <c r="H43" s="61">
        <v>0.63</v>
      </c>
      <c r="I43" s="81" t="str">
        <f t="shared" si="0"/>
        <v>Y</v>
      </c>
      <c r="J43" s="61">
        <v>0.56999999999999995</v>
      </c>
      <c r="K43" s="81" t="str">
        <f t="shared" si="0"/>
        <v>Y</v>
      </c>
      <c r="L43" s="61">
        <v>0.63</v>
      </c>
      <c r="M43" s="81" t="str">
        <f t="shared" si="1"/>
        <v>Y</v>
      </c>
      <c r="N43" s="61">
        <v>0.56000000000000005</v>
      </c>
      <c r="O43" s="81" t="str">
        <f t="shared" si="2"/>
        <v>Y</v>
      </c>
      <c r="P43" s="61">
        <v>0</v>
      </c>
      <c r="Q43" s="81" t="str">
        <f t="shared" si="3"/>
        <v>N</v>
      </c>
      <c r="R43" s="61">
        <v>0</v>
      </c>
      <c r="S43" s="81" t="str">
        <f t="shared" si="4"/>
        <v>N</v>
      </c>
      <c r="T43" s="61">
        <v>0.88</v>
      </c>
      <c r="U43" s="81" t="str">
        <f t="shared" si="5"/>
        <v>Y</v>
      </c>
    </row>
    <row r="44" spans="1:21" ht="15.75" customHeight="1" x14ac:dyDescent="0.25">
      <c r="A44" s="56">
        <v>38</v>
      </c>
      <c r="B44" s="58">
        <v>3508</v>
      </c>
      <c r="C44" s="56" t="s">
        <v>516</v>
      </c>
      <c r="D44" s="60">
        <v>0.625</v>
      </c>
      <c r="E44" s="81" t="str">
        <f t="shared" si="0"/>
        <v>Y</v>
      </c>
      <c r="F44" s="60">
        <v>0.65</v>
      </c>
      <c r="G44" s="81" t="str">
        <f t="shared" si="0"/>
        <v>Y</v>
      </c>
      <c r="H44" s="61">
        <v>0.63</v>
      </c>
      <c r="I44" s="81" t="str">
        <f t="shared" si="0"/>
        <v>Y</v>
      </c>
      <c r="J44" s="60">
        <v>0.66</v>
      </c>
      <c r="K44" s="81" t="str">
        <f t="shared" si="0"/>
        <v>Y</v>
      </c>
      <c r="L44" s="61">
        <v>0.73</v>
      </c>
      <c r="M44" s="81" t="str">
        <f t="shared" si="1"/>
        <v>Y</v>
      </c>
      <c r="N44" s="61">
        <v>0.7</v>
      </c>
      <c r="O44" s="81" t="str">
        <f t="shared" si="2"/>
        <v>Y</v>
      </c>
      <c r="P44" s="60">
        <v>0.66</v>
      </c>
      <c r="Q44" s="81" t="str">
        <f t="shared" si="3"/>
        <v>Y</v>
      </c>
      <c r="R44" s="60">
        <v>0.54</v>
      </c>
      <c r="S44" s="81" t="str">
        <f t="shared" si="4"/>
        <v>N</v>
      </c>
      <c r="T44" s="60">
        <v>0.7</v>
      </c>
      <c r="U44" s="81" t="str">
        <f t="shared" si="5"/>
        <v>Y</v>
      </c>
    </row>
    <row r="45" spans="1:21" ht="15.75" customHeight="1" x14ac:dyDescent="0.25">
      <c r="A45" s="56">
        <v>39</v>
      </c>
      <c r="B45" s="58">
        <v>3509</v>
      </c>
      <c r="C45" s="56" t="s">
        <v>517</v>
      </c>
      <c r="D45" s="60">
        <v>0.56000000000000005</v>
      </c>
      <c r="E45" s="81" t="str">
        <f t="shared" si="0"/>
        <v>Y</v>
      </c>
      <c r="F45" s="60">
        <v>0.56000000000000005</v>
      </c>
      <c r="G45" s="81" t="str">
        <f t="shared" si="0"/>
        <v>Y</v>
      </c>
      <c r="H45" s="61">
        <v>0.62</v>
      </c>
      <c r="I45" s="81" t="str">
        <f t="shared" si="0"/>
        <v>Y</v>
      </c>
      <c r="J45" s="60">
        <v>0.69</v>
      </c>
      <c r="K45" s="81" t="str">
        <f t="shared" si="0"/>
        <v>Y</v>
      </c>
      <c r="L45" s="61">
        <v>0.69</v>
      </c>
      <c r="M45" s="81" t="str">
        <f t="shared" si="1"/>
        <v>Y</v>
      </c>
      <c r="N45" s="61">
        <v>0.61</v>
      </c>
      <c r="O45" s="81" t="str">
        <f t="shared" si="2"/>
        <v>Y</v>
      </c>
      <c r="P45" s="60">
        <v>0.59499999999999997</v>
      </c>
      <c r="Q45" s="81" t="str">
        <f t="shared" si="3"/>
        <v>Y</v>
      </c>
      <c r="R45" s="60">
        <v>0.5</v>
      </c>
      <c r="S45" s="81" t="str">
        <f t="shared" si="4"/>
        <v>N</v>
      </c>
      <c r="T45" s="60">
        <v>0.73</v>
      </c>
      <c r="U45" s="81" t="str">
        <f t="shared" si="5"/>
        <v>Y</v>
      </c>
    </row>
    <row r="46" spans="1:21" ht="15.75" customHeight="1" x14ac:dyDescent="0.25">
      <c r="A46" s="56">
        <v>40</v>
      </c>
      <c r="B46" s="58">
        <v>3532</v>
      </c>
      <c r="C46" s="56" t="s">
        <v>568</v>
      </c>
      <c r="D46" s="60">
        <v>0.61</v>
      </c>
      <c r="E46" s="81" t="str">
        <f t="shared" si="0"/>
        <v>Y</v>
      </c>
      <c r="F46" s="60">
        <v>0.64</v>
      </c>
      <c r="G46" s="81" t="str">
        <f t="shared" si="0"/>
        <v>Y</v>
      </c>
      <c r="H46" s="61">
        <v>0.69</v>
      </c>
      <c r="I46" s="81" t="str">
        <f t="shared" si="0"/>
        <v>Y</v>
      </c>
      <c r="J46" s="60">
        <v>0.54</v>
      </c>
      <c r="K46" s="81" t="str">
        <f t="shared" si="0"/>
        <v>N</v>
      </c>
      <c r="L46" s="61">
        <v>0.72</v>
      </c>
      <c r="M46" s="81" t="str">
        <f t="shared" si="1"/>
        <v>Y</v>
      </c>
      <c r="N46" s="61">
        <v>0.51</v>
      </c>
      <c r="O46" s="81" t="str">
        <f t="shared" si="2"/>
        <v>N</v>
      </c>
      <c r="P46" s="60">
        <v>0.57999999999999996</v>
      </c>
      <c r="Q46" s="81" t="str">
        <f t="shared" si="3"/>
        <v>Y</v>
      </c>
      <c r="R46" s="60">
        <v>0.55000000000000004</v>
      </c>
      <c r="S46" s="81" t="str">
        <f t="shared" si="4"/>
        <v>Y</v>
      </c>
      <c r="T46" s="60">
        <v>0.8</v>
      </c>
      <c r="U46" s="81" t="str">
        <f t="shared" si="5"/>
        <v>Y</v>
      </c>
    </row>
    <row r="47" spans="1:21" ht="15.75" customHeight="1" x14ac:dyDescent="0.25">
      <c r="A47" s="56">
        <v>41</v>
      </c>
      <c r="B47" s="58">
        <v>3539</v>
      </c>
      <c r="C47" s="56" t="s">
        <v>523</v>
      </c>
      <c r="D47" s="60">
        <v>0.65</v>
      </c>
      <c r="E47" s="81" t="str">
        <f t="shared" si="0"/>
        <v>Y</v>
      </c>
      <c r="F47" s="60">
        <v>0.69</v>
      </c>
      <c r="G47" s="81" t="str">
        <f t="shared" si="0"/>
        <v>Y</v>
      </c>
      <c r="H47" s="61">
        <v>0.69</v>
      </c>
      <c r="I47" s="81" t="str">
        <f t="shared" si="0"/>
        <v>Y</v>
      </c>
      <c r="J47" s="60">
        <v>0.79</v>
      </c>
      <c r="K47" s="81" t="str">
        <f t="shared" si="0"/>
        <v>Y</v>
      </c>
      <c r="L47" s="61">
        <v>0.78</v>
      </c>
      <c r="M47" s="81" t="str">
        <f t="shared" si="1"/>
        <v>Y</v>
      </c>
      <c r="N47" s="61">
        <v>0.76</v>
      </c>
      <c r="O47" s="81" t="str">
        <f t="shared" si="2"/>
        <v>Y</v>
      </c>
      <c r="P47" s="60">
        <v>0.66</v>
      </c>
      <c r="Q47" s="81" t="str">
        <f t="shared" si="3"/>
        <v>Y</v>
      </c>
      <c r="R47" s="60">
        <v>0.72</v>
      </c>
      <c r="S47" s="81" t="str">
        <f t="shared" si="4"/>
        <v>Y</v>
      </c>
      <c r="T47" s="60">
        <v>0.72</v>
      </c>
      <c r="U47" s="81" t="str">
        <f t="shared" si="5"/>
        <v>Y</v>
      </c>
    </row>
    <row r="48" spans="1:21" ht="15.75" customHeight="1" x14ac:dyDescent="0.25">
      <c r="A48" s="56">
        <v>42</v>
      </c>
      <c r="B48" s="58">
        <v>3541</v>
      </c>
      <c r="C48" s="56" t="s">
        <v>613</v>
      </c>
      <c r="D48" s="60">
        <v>0.52</v>
      </c>
      <c r="E48" s="81" t="str">
        <f t="shared" si="0"/>
        <v>N</v>
      </c>
      <c r="F48" s="60">
        <v>0.64</v>
      </c>
      <c r="G48" s="81" t="str">
        <f t="shared" si="0"/>
        <v>Y</v>
      </c>
      <c r="H48" s="61">
        <v>0.6</v>
      </c>
      <c r="I48" s="81" t="str">
        <f t="shared" si="0"/>
        <v>Y</v>
      </c>
      <c r="J48" s="60">
        <v>0.75</v>
      </c>
      <c r="K48" s="81" t="str">
        <f t="shared" si="0"/>
        <v>Y</v>
      </c>
      <c r="L48" s="61">
        <v>0.66</v>
      </c>
      <c r="M48" s="81" t="str">
        <f t="shared" si="1"/>
        <v>Y</v>
      </c>
      <c r="N48" s="61">
        <v>0.55000000000000004</v>
      </c>
      <c r="O48" s="81" t="str">
        <f t="shared" si="2"/>
        <v>Y</v>
      </c>
      <c r="P48" s="60">
        <v>0.52500000000000002</v>
      </c>
      <c r="Q48" s="81" t="str">
        <f t="shared" si="3"/>
        <v>N</v>
      </c>
      <c r="R48" s="60">
        <v>0.6</v>
      </c>
      <c r="S48" s="81" t="str">
        <f t="shared" si="4"/>
        <v>Y</v>
      </c>
      <c r="T48" s="60">
        <v>0.73</v>
      </c>
      <c r="U48" s="81" t="str">
        <f t="shared" si="5"/>
        <v>Y</v>
      </c>
    </row>
    <row r="49" spans="1:21" ht="15.75" customHeight="1" x14ac:dyDescent="0.25">
      <c r="A49" s="56">
        <v>43</v>
      </c>
      <c r="B49" s="58">
        <v>3554</v>
      </c>
      <c r="C49" s="56" t="s">
        <v>525</v>
      </c>
      <c r="D49" s="60">
        <v>0.57499999999999996</v>
      </c>
      <c r="E49" s="81" t="str">
        <f t="shared" si="0"/>
        <v>Y</v>
      </c>
      <c r="F49" s="60">
        <v>0.64</v>
      </c>
      <c r="G49" s="81" t="str">
        <f t="shared" si="0"/>
        <v>Y</v>
      </c>
      <c r="H49" s="61">
        <v>0.62</v>
      </c>
      <c r="I49" s="81" t="str">
        <f t="shared" si="0"/>
        <v>Y</v>
      </c>
      <c r="J49" s="60">
        <v>0.71</v>
      </c>
      <c r="K49" s="81" t="str">
        <f t="shared" si="0"/>
        <v>Y</v>
      </c>
      <c r="L49" s="61">
        <v>0.69</v>
      </c>
      <c r="M49" s="81" t="str">
        <f t="shared" si="1"/>
        <v>Y</v>
      </c>
      <c r="N49" s="61">
        <v>0.73</v>
      </c>
      <c r="O49" s="81" t="str">
        <f t="shared" si="2"/>
        <v>Y</v>
      </c>
      <c r="P49" s="60">
        <v>0.59</v>
      </c>
      <c r="Q49" s="81" t="str">
        <f t="shared" si="3"/>
        <v>Y</v>
      </c>
      <c r="R49" s="60">
        <v>0.5</v>
      </c>
      <c r="S49" s="81" t="str">
        <f t="shared" si="4"/>
        <v>N</v>
      </c>
      <c r="T49" s="60">
        <v>0.83</v>
      </c>
      <c r="U49" s="81" t="str">
        <f t="shared" si="5"/>
        <v>Y</v>
      </c>
    </row>
    <row r="50" spans="1:21" ht="15.75" customHeight="1" x14ac:dyDescent="0.25">
      <c r="A50" s="56">
        <v>44</v>
      </c>
      <c r="B50" s="33">
        <v>3558</v>
      </c>
      <c r="C50" s="56" t="s">
        <v>570</v>
      </c>
      <c r="D50" s="60">
        <v>0.62</v>
      </c>
      <c r="E50" s="81" t="str">
        <f t="shared" si="0"/>
        <v>Y</v>
      </c>
      <c r="F50" s="60">
        <v>0.7</v>
      </c>
      <c r="G50" s="81" t="str">
        <f t="shared" si="0"/>
        <v>Y</v>
      </c>
      <c r="H50" s="61">
        <v>0.61</v>
      </c>
      <c r="I50" s="81" t="str">
        <f t="shared" si="0"/>
        <v>Y</v>
      </c>
      <c r="J50" s="60">
        <v>0.64</v>
      </c>
      <c r="K50" s="81" t="str">
        <f t="shared" si="0"/>
        <v>Y</v>
      </c>
      <c r="L50" s="61">
        <v>0.71</v>
      </c>
      <c r="M50" s="81" t="str">
        <f t="shared" si="1"/>
        <v>Y</v>
      </c>
      <c r="N50" s="61">
        <v>0.63</v>
      </c>
      <c r="O50" s="81" t="str">
        <f t="shared" si="2"/>
        <v>Y</v>
      </c>
      <c r="P50" s="60">
        <v>0.59</v>
      </c>
      <c r="Q50" s="81" t="str">
        <f t="shared" si="3"/>
        <v>Y</v>
      </c>
      <c r="R50" s="60">
        <v>0.5</v>
      </c>
      <c r="S50" s="81" t="str">
        <f t="shared" si="4"/>
        <v>N</v>
      </c>
      <c r="T50" s="60">
        <v>0.75</v>
      </c>
      <c r="U50" s="81" t="str">
        <f t="shared" si="5"/>
        <v>Y</v>
      </c>
    </row>
    <row r="51" spans="1:21" ht="15.75" customHeight="1" x14ac:dyDescent="0.25">
      <c r="A51" s="56">
        <v>45</v>
      </c>
      <c r="B51" s="58">
        <v>3566</v>
      </c>
      <c r="C51" s="56" t="s">
        <v>528</v>
      </c>
      <c r="D51" s="60">
        <v>0.55500000000000005</v>
      </c>
      <c r="E51" s="81" t="str">
        <f t="shared" si="0"/>
        <v>Y</v>
      </c>
      <c r="F51" s="60">
        <v>0.72</v>
      </c>
      <c r="G51" s="81" t="str">
        <f t="shared" si="0"/>
        <v>Y</v>
      </c>
      <c r="H51" s="61">
        <v>0.59</v>
      </c>
      <c r="I51" s="81" t="str">
        <f t="shared" si="0"/>
        <v>Y</v>
      </c>
      <c r="J51" s="60">
        <v>0.62</v>
      </c>
      <c r="K51" s="81" t="str">
        <f t="shared" si="0"/>
        <v>Y</v>
      </c>
      <c r="L51" s="61">
        <v>0.67</v>
      </c>
      <c r="M51" s="81" t="str">
        <f t="shared" si="1"/>
        <v>Y</v>
      </c>
      <c r="N51" s="61">
        <v>0.68</v>
      </c>
      <c r="O51" s="81" t="str">
        <f t="shared" si="2"/>
        <v>Y</v>
      </c>
      <c r="P51" s="60">
        <v>0.59</v>
      </c>
      <c r="Q51" s="81" t="str">
        <f t="shared" si="3"/>
        <v>Y</v>
      </c>
      <c r="R51" s="60">
        <v>0.57999999999999996</v>
      </c>
      <c r="S51" s="81" t="str">
        <f t="shared" si="4"/>
        <v>Y</v>
      </c>
      <c r="T51" s="60">
        <v>0.67</v>
      </c>
      <c r="U51" s="81" t="str">
        <f t="shared" si="5"/>
        <v>Y</v>
      </c>
    </row>
    <row r="52" spans="1:21" ht="15.75" customHeight="1" x14ac:dyDescent="0.25">
      <c r="A52" s="56">
        <v>46</v>
      </c>
      <c r="B52" s="58">
        <v>3572</v>
      </c>
      <c r="C52" s="56" t="s">
        <v>573</v>
      </c>
      <c r="D52" s="60">
        <v>0.57999999999999996</v>
      </c>
      <c r="E52" s="81" t="str">
        <f t="shared" si="0"/>
        <v>Y</v>
      </c>
      <c r="F52" s="60">
        <v>0.75</v>
      </c>
      <c r="G52" s="81" t="str">
        <f t="shared" si="0"/>
        <v>Y</v>
      </c>
      <c r="H52" s="61">
        <v>0.61</v>
      </c>
      <c r="I52" s="81" t="str">
        <f t="shared" si="0"/>
        <v>Y</v>
      </c>
      <c r="J52" s="60">
        <v>0.79</v>
      </c>
      <c r="K52" s="81" t="str">
        <f t="shared" si="0"/>
        <v>Y</v>
      </c>
      <c r="L52" s="61">
        <v>0.67</v>
      </c>
      <c r="M52" s="81" t="str">
        <f t="shared" si="1"/>
        <v>Y</v>
      </c>
      <c r="N52" s="61">
        <v>0.62</v>
      </c>
      <c r="O52" s="81" t="str">
        <f t="shared" si="2"/>
        <v>Y</v>
      </c>
      <c r="P52" s="60">
        <v>0.67</v>
      </c>
      <c r="Q52" s="81" t="str">
        <f t="shared" si="3"/>
        <v>Y</v>
      </c>
      <c r="R52" s="60">
        <v>0.55000000000000004</v>
      </c>
      <c r="S52" s="81" t="str">
        <f t="shared" si="4"/>
        <v>Y</v>
      </c>
      <c r="T52" s="60">
        <v>0.84</v>
      </c>
      <c r="U52" s="81" t="str">
        <f t="shared" si="5"/>
        <v>Y</v>
      </c>
    </row>
    <row r="53" spans="1:21" ht="15.75" customHeight="1" x14ac:dyDescent="0.25">
      <c r="A53" s="56">
        <v>47</v>
      </c>
      <c r="B53" s="33">
        <v>3577</v>
      </c>
      <c r="C53" s="56" t="s">
        <v>595</v>
      </c>
      <c r="D53" s="60">
        <v>0.57999999999999996</v>
      </c>
      <c r="E53" s="81" t="str">
        <f t="shared" si="0"/>
        <v>Y</v>
      </c>
      <c r="F53" s="60">
        <v>0.69</v>
      </c>
      <c r="G53" s="81" t="str">
        <f t="shared" si="0"/>
        <v>Y</v>
      </c>
      <c r="H53" s="61">
        <v>0.56000000000000005</v>
      </c>
      <c r="I53" s="81" t="str">
        <f t="shared" si="0"/>
        <v>Y</v>
      </c>
      <c r="J53" s="60">
        <v>0.53</v>
      </c>
      <c r="K53" s="81" t="str">
        <f t="shared" si="0"/>
        <v>N</v>
      </c>
      <c r="L53" s="61">
        <v>0.61</v>
      </c>
      <c r="M53" s="81" t="str">
        <f t="shared" si="1"/>
        <v>Y</v>
      </c>
      <c r="N53" s="61">
        <v>0.49</v>
      </c>
      <c r="O53" s="81" t="str">
        <f t="shared" si="2"/>
        <v>N</v>
      </c>
      <c r="P53" s="60">
        <v>0.51500000000000001</v>
      </c>
      <c r="Q53" s="81" t="str">
        <f t="shared" si="3"/>
        <v>N</v>
      </c>
      <c r="R53" s="60">
        <v>0.53</v>
      </c>
      <c r="S53" s="81" t="str">
        <f t="shared" si="4"/>
        <v>N</v>
      </c>
      <c r="T53" s="60">
        <v>0.85</v>
      </c>
      <c r="U53" s="81" t="str">
        <f t="shared" si="5"/>
        <v>Y</v>
      </c>
    </row>
    <row r="54" spans="1:21" ht="15.75" customHeight="1" x14ac:dyDescent="0.25">
      <c r="A54" s="56">
        <v>48</v>
      </c>
      <c r="B54" s="58">
        <v>3578</v>
      </c>
      <c r="C54" s="56" t="s">
        <v>576</v>
      </c>
      <c r="D54" s="60">
        <v>0.67</v>
      </c>
      <c r="E54" s="81" t="str">
        <f t="shared" si="0"/>
        <v>Y</v>
      </c>
      <c r="F54" s="60">
        <v>0.78</v>
      </c>
      <c r="G54" s="81" t="str">
        <f t="shared" si="0"/>
        <v>Y</v>
      </c>
      <c r="H54" s="61">
        <v>0.73</v>
      </c>
      <c r="I54" s="81" t="str">
        <f t="shared" si="0"/>
        <v>Y</v>
      </c>
      <c r="J54" s="60">
        <v>0.69</v>
      </c>
      <c r="K54" s="81" t="str">
        <f t="shared" si="0"/>
        <v>Y</v>
      </c>
      <c r="L54" s="61">
        <v>0.74</v>
      </c>
      <c r="M54" s="81" t="str">
        <f t="shared" si="1"/>
        <v>Y</v>
      </c>
      <c r="N54" s="61">
        <v>0.66</v>
      </c>
      <c r="O54" s="81" t="str">
        <f t="shared" si="2"/>
        <v>Y</v>
      </c>
      <c r="P54" s="60">
        <v>0.755</v>
      </c>
      <c r="Q54" s="81" t="str">
        <f t="shared" si="3"/>
        <v>Y</v>
      </c>
      <c r="R54" s="60">
        <v>0.68</v>
      </c>
      <c r="S54" s="81" t="str">
        <f t="shared" si="4"/>
        <v>Y</v>
      </c>
      <c r="T54" s="60">
        <v>0.9</v>
      </c>
      <c r="U54" s="81" t="str">
        <f t="shared" si="5"/>
        <v>Y</v>
      </c>
    </row>
    <row r="55" spans="1:21" ht="15.75" customHeight="1" x14ac:dyDescent="0.25">
      <c r="A55" s="56">
        <v>49</v>
      </c>
      <c r="B55" s="58">
        <v>3589</v>
      </c>
      <c r="C55" s="56" t="s">
        <v>537</v>
      </c>
      <c r="D55" s="60">
        <v>0.59499999999999997</v>
      </c>
      <c r="E55" s="81" t="str">
        <f t="shared" si="0"/>
        <v>Y</v>
      </c>
      <c r="F55" s="60">
        <v>0.75</v>
      </c>
      <c r="G55" s="81" t="str">
        <f t="shared" si="0"/>
        <v>Y</v>
      </c>
      <c r="H55" s="61">
        <v>0.6</v>
      </c>
      <c r="I55" s="81" t="str">
        <f t="shared" si="0"/>
        <v>Y</v>
      </c>
      <c r="J55" s="60">
        <v>0.73</v>
      </c>
      <c r="K55" s="81" t="str">
        <f t="shared" si="0"/>
        <v>Y</v>
      </c>
      <c r="L55" s="61">
        <v>0.71</v>
      </c>
      <c r="M55" s="81" t="str">
        <f t="shared" si="1"/>
        <v>Y</v>
      </c>
      <c r="N55" s="61">
        <v>0.68</v>
      </c>
      <c r="O55" s="81" t="str">
        <f t="shared" si="2"/>
        <v>Y</v>
      </c>
      <c r="P55" s="60">
        <v>0.67</v>
      </c>
      <c r="Q55" s="81" t="str">
        <f t="shared" si="3"/>
        <v>Y</v>
      </c>
      <c r="R55" s="60">
        <v>0.65</v>
      </c>
      <c r="S55" s="81" t="str">
        <f t="shared" si="4"/>
        <v>Y</v>
      </c>
      <c r="T55" s="60">
        <v>0.72</v>
      </c>
      <c r="U55" s="81" t="str">
        <f t="shared" si="5"/>
        <v>Y</v>
      </c>
    </row>
    <row r="56" spans="1:21" ht="15.75" customHeight="1" x14ac:dyDescent="0.25">
      <c r="A56" s="56">
        <v>50</v>
      </c>
      <c r="B56" s="58">
        <v>3590</v>
      </c>
      <c r="C56" s="56" t="s">
        <v>538</v>
      </c>
      <c r="D56" s="60">
        <v>0.68</v>
      </c>
      <c r="E56" s="81" t="str">
        <f t="shared" si="0"/>
        <v>Y</v>
      </c>
      <c r="F56" s="60">
        <v>0.7</v>
      </c>
      <c r="G56" s="81" t="str">
        <f t="shared" si="0"/>
        <v>Y</v>
      </c>
      <c r="H56" s="61">
        <v>0.63</v>
      </c>
      <c r="I56" s="81" t="str">
        <f t="shared" si="0"/>
        <v>Y</v>
      </c>
      <c r="J56" s="60">
        <v>0.59</v>
      </c>
      <c r="K56" s="81" t="str">
        <f t="shared" si="0"/>
        <v>Y</v>
      </c>
      <c r="L56" s="61">
        <v>0.76</v>
      </c>
      <c r="M56" s="81" t="str">
        <f t="shared" si="1"/>
        <v>Y</v>
      </c>
      <c r="N56" s="61">
        <v>0.76</v>
      </c>
      <c r="O56" s="81" t="str">
        <f t="shared" si="2"/>
        <v>Y</v>
      </c>
      <c r="P56" s="60">
        <v>0.66500000000000004</v>
      </c>
      <c r="Q56" s="81" t="str">
        <f t="shared" si="3"/>
        <v>Y</v>
      </c>
      <c r="R56" s="60">
        <v>0.63</v>
      </c>
      <c r="S56" s="81" t="str">
        <f t="shared" si="4"/>
        <v>Y</v>
      </c>
      <c r="T56" s="60">
        <v>0.87</v>
      </c>
      <c r="U56" s="81" t="str">
        <f t="shared" si="5"/>
        <v>Y</v>
      </c>
    </row>
    <row r="57" spans="1:21" ht="15.75" customHeight="1" x14ac:dyDescent="0.25">
      <c r="A57" s="56">
        <v>51</v>
      </c>
      <c r="B57" s="58">
        <v>3596</v>
      </c>
      <c r="C57" s="56" t="s">
        <v>580</v>
      </c>
      <c r="D57" s="60">
        <v>0.62</v>
      </c>
      <c r="E57" s="81" t="str">
        <f t="shared" si="0"/>
        <v>Y</v>
      </c>
      <c r="F57" s="60">
        <v>0.77</v>
      </c>
      <c r="G57" s="81" t="str">
        <f t="shared" ref="G57:G75" si="6">IF(F57&gt;=55%,"Y","N")</f>
        <v>Y</v>
      </c>
      <c r="H57" s="61">
        <v>0.67</v>
      </c>
      <c r="I57" s="81" t="str">
        <f t="shared" ref="I57:I75" si="7">IF(H57&gt;=55%,"Y","N")</f>
        <v>Y</v>
      </c>
      <c r="J57" s="60">
        <v>0.68</v>
      </c>
      <c r="K57" s="81" t="str">
        <f t="shared" ref="K57:K75" si="8">IF(J57&gt;=55%,"Y","N")</f>
        <v>Y</v>
      </c>
      <c r="L57" s="61">
        <v>0.73</v>
      </c>
      <c r="M57" s="81" t="str">
        <f t="shared" si="1"/>
        <v>Y</v>
      </c>
      <c r="N57" s="61">
        <v>0.69</v>
      </c>
      <c r="O57" s="81" t="str">
        <f t="shared" si="2"/>
        <v>Y</v>
      </c>
      <c r="P57" s="60">
        <v>0.64</v>
      </c>
      <c r="Q57" s="81" t="str">
        <f t="shared" si="3"/>
        <v>Y</v>
      </c>
      <c r="R57" s="60">
        <v>0.57999999999999996</v>
      </c>
      <c r="S57" s="81" t="str">
        <f t="shared" si="4"/>
        <v>Y</v>
      </c>
      <c r="T57" s="60">
        <v>0.65</v>
      </c>
      <c r="U57" s="81" t="str">
        <f t="shared" si="5"/>
        <v>Y</v>
      </c>
    </row>
    <row r="58" spans="1:21" ht="15.75" customHeight="1" x14ac:dyDescent="0.25">
      <c r="A58" s="56">
        <v>52</v>
      </c>
      <c r="B58" s="58">
        <v>3597</v>
      </c>
      <c r="C58" s="56" t="s">
        <v>581</v>
      </c>
      <c r="D58" s="60">
        <v>0.59</v>
      </c>
      <c r="E58" s="81" t="str">
        <f t="shared" si="0"/>
        <v>Y</v>
      </c>
      <c r="F58" s="60">
        <v>0.6</v>
      </c>
      <c r="G58" s="81" t="str">
        <f t="shared" si="6"/>
        <v>Y</v>
      </c>
      <c r="H58" s="61">
        <v>0.63</v>
      </c>
      <c r="I58" s="81" t="str">
        <f t="shared" si="7"/>
        <v>Y</v>
      </c>
      <c r="J58" s="60">
        <v>0.65</v>
      </c>
      <c r="K58" s="81" t="str">
        <f t="shared" si="8"/>
        <v>Y</v>
      </c>
      <c r="L58" s="61">
        <v>0.75</v>
      </c>
      <c r="M58" s="81" t="str">
        <f t="shared" si="1"/>
        <v>Y</v>
      </c>
      <c r="N58" s="61">
        <v>0.56999999999999995</v>
      </c>
      <c r="O58" s="81" t="str">
        <f t="shared" si="2"/>
        <v>Y</v>
      </c>
      <c r="P58" s="60">
        <v>0.56499999999999995</v>
      </c>
      <c r="Q58" s="81" t="str">
        <f t="shared" si="3"/>
        <v>Y</v>
      </c>
      <c r="R58" s="60">
        <v>0.62</v>
      </c>
      <c r="S58" s="81" t="str">
        <f t="shared" si="4"/>
        <v>Y</v>
      </c>
      <c r="T58" s="60">
        <v>0.65</v>
      </c>
      <c r="U58" s="81" t="str">
        <f t="shared" si="5"/>
        <v>Y</v>
      </c>
    </row>
    <row r="59" spans="1:21" ht="15.75" customHeight="1" x14ac:dyDescent="0.25">
      <c r="A59" s="56">
        <v>53</v>
      </c>
      <c r="B59" s="58">
        <v>3607</v>
      </c>
      <c r="C59" s="56" t="s">
        <v>582</v>
      </c>
      <c r="D59" s="60">
        <v>0.58499999999999996</v>
      </c>
      <c r="E59" s="81" t="str">
        <f t="shared" si="0"/>
        <v>Y</v>
      </c>
      <c r="F59" s="60">
        <v>0.59</v>
      </c>
      <c r="G59" s="81" t="str">
        <f t="shared" si="6"/>
        <v>Y</v>
      </c>
      <c r="H59" s="61">
        <v>0.56999999999999995</v>
      </c>
      <c r="I59" s="81" t="str">
        <f t="shared" si="7"/>
        <v>Y</v>
      </c>
      <c r="J59" s="60">
        <v>0.66</v>
      </c>
      <c r="K59" s="81" t="str">
        <f t="shared" si="8"/>
        <v>Y</v>
      </c>
      <c r="L59" s="61">
        <v>0.72</v>
      </c>
      <c r="M59" s="81" t="str">
        <f t="shared" si="1"/>
        <v>Y</v>
      </c>
      <c r="N59" s="61">
        <v>0.57999999999999996</v>
      </c>
      <c r="O59" s="81" t="str">
        <f t="shared" si="2"/>
        <v>Y</v>
      </c>
      <c r="P59" s="60">
        <v>0.61</v>
      </c>
      <c r="Q59" s="81" t="str">
        <f t="shared" si="3"/>
        <v>Y</v>
      </c>
      <c r="R59" s="60">
        <v>0.6</v>
      </c>
      <c r="S59" s="81" t="str">
        <f t="shared" si="4"/>
        <v>Y</v>
      </c>
      <c r="T59" s="60">
        <v>0.86</v>
      </c>
      <c r="U59" s="81" t="str">
        <f t="shared" si="5"/>
        <v>Y</v>
      </c>
    </row>
    <row r="60" spans="1:21" ht="15.75" customHeight="1" x14ac:dyDescent="0.25">
      <c r="A60" s="56">
        <v>54</v>
      </c>
      <c r="B60" s="58">
        <v>3609</v>
      </c>
      <c r="C60" s="56" t="s">
        <v>583</v>
      </c>
      <c r="D60" s="60">
        <v>0.54500000000000004</v>
      </c>
      <c r="E60" s="81" t="str">
        <f t="shared" ref="E60:E75" si="9">IF(D60&gt;=55%,"Y","N")</f>
        <v>N</v>
      </c>
      <c r="F60" s="60">
        <v>0.74</v>
      </c>
      <c r="G60" s="81" t="str">
        <f t="shared" si="6"/>
        <v>Y</v>
      </c>
      <c r="H60" s="61">
        <v>0.68</v>
      </c>
      <c r="I60" s="81" t="str">
        <f t="shared" si="7"/>
        <v>Y</v>
      </c>
      <c r="J60" s="60">
        <v>0.73</v>
      </c>
      <c r="K60" s="81" t="str">
        <f t="shared" si="8"/>
        <v>Y</v>
      </c>
      <c r="L60" s="61">
        <v>0.69</v>
      </c>
      <c r="M60" s="81" t="str">
        <f t="shared" si="1"/>
        <v>Y</v>
      </c>
      <c r="N60" s="61">
        <v>0.72</v>
      </c>
      <c r="O60" s="81" t="str">
        <f t="shared" si="2"/>
        <v>Y</v>
      </c>
      <c r="P60" s="60">
        <v>0.66</v>
      </c>
      <c r="Q60" s="81" t="str">
        <f t="shared" si="3"/>
        <v>Y</v>
      </c>
      <c r="R60" s="60">
        <v>0.6</v>
      </c>
      <c r="S60" s="81" t="str">
        <f t="shared" si="4"/>
        <v>Y</v>
      </c>
      <c r="T60" s="60">
        <v>0.86</v>
      </c>
      <c r="U60" s="81" t="str">
        <f t="shared" si="5"/>
        <v>Y</v>
      </c>
    </row>
    <row r="61" spans="1:21" ht="15.75" customHeight="1" x14ac:dyDescent="0.25">
      <c r="A61" s="56">
        <v>55</v>
      </c>
      <c r="B61" s="58">
        <v>3628</v>
      </c>
      <c r="C61" s="56" t="s">
        <v>544</v>
      </c>
      <c r="D61" s="60">
        <v>0.55000000000000004</v>
      </c>
      <c r="E61" s="81" t="str">
        <f t="shared" si="9"/>
        <v>Y</v>
      </c>
      <c r="F61" s="60">
        <v>0.65</v>
      </c>
      <c r="G61" s="81" t="str">
        <f t="shared" si="6"/>
        <v>Y</v>
      </c>
      <c r="H61" s="61">
        <v>0.53</v>
      </c>
      <c r="I61" s="81" t="str">
        <f t="shared" si="7"/>
        <v>N</v>
      </c>
      <c r="J61" s="60">
        <v>0.62</v>
      </c>
      <c r="K61" s="81" t="str">
        <f t="shared" si="8"/>
        <v>Y</v>
      </c>
      <c r="L61" s="61">
        <v>0.65</v>
      </c>
      <c r="M61" s="81" t="str">
        <f t="shared" si="1"/>
        <v>Y</v>
      </c>
      <c r="N61" s="61">
        <v>0.63</v>
      </c>
      <c r="O61" s="81" t="str">
        <f t="shared" si="2"/>
        <v>Y</v>
      </c>
      <c r="P61" s="60">
        <v>0.61</v>
      </c>
      <c r="Q61" s="81" t="str">
        <f t="shared" si="3"/>
        <v>Y</v>
      </c>
      <c r="R61" s="60">
        <v>0.57999999999999996</v>
      </c>
      <c r="S61" s="81" t="str">
        <f t="shared" si="4"/>
        <v>Y</v>
      </c>
      <c r="T61" s="60">
        <v>0.62</v>
      </c>
      <c r="U61" s="81" t="str">
        <f t="shared" si="5"/>
        <v>Y</v>
      </c>
    </row>
    <row r="62" spans="1:21" ht="15.75" customHeight="1" x14ac:dyDescent="0.25">
      <c r="A62" s="56">
        <v>56</v>
      </c>
      <c r="B62" s="58">
        <v>3634</v>
      </c>
      <c r="C62" s="56" t="s">
        <v>587</v>
      </c>
      <c r="D62" s="60">
        <v>0.63</v>
      </c>
      <c r="E62" s="81" t="str">
        <f t="shared" si="9"/>
        <v>Y</v>
      </c>
      <c r="F62" s="60">
        <v>0.69</v>
      </c>
      <c r="G62" s="81" t="str">
        <f t="shared" si="6"/>
        <v>Y</v>
      </c>
      <c r="H62" s="61">
        <v>0.64</v>
      </c>
      <c r="I62" s="81" t="str">
        <f t="shared" si="7"/>
        <v>Y</v>
      </c>
      <c r="J62" s="60">
        <v>0.68</v>
      </c>
      <c r="K62" s="81" t="str">
        <f t="shared" si="8"/>
        <v>Y</v>
      </c>
      <c r="L62" s="61">
        <v>0.78</v>
      </c>
      <c r="M62" s="81" t="str">
        <f t="shared" si="1"/>
        <v>Y</v>
      </c>
      <c r="N62" s="61">
        <v>0.66</v>
      </c>
      <c r="O62" s="81" t="str">
        <f t="shared" si="2"/>
        <v>Y</v>
      </c>
      <c r="P62" s="60">
        <v>0.625</v>
      </c>
      <c r="Q62" s="81" t="str">
        <f t="shared" si="3"/>
        <v>Y</v>
      </c>
      <c r="R62" s="60">
        <v>0.6</v>
      </c>
      <c r="S62" s="81" t="str">
        <f t="shared" si="4"/>
        <v>Y</v>
      </c>
      <c r="T62" s="60">
        <v>0.85</v>
      </c>
      <c r="U62" s="81" t="str">
        <f t="shared" si="5"/>
        <v>Y</v>
      </c>
    </row>
    <row r="63" spans="1:21" ht="15.75" customHeight="1" x14ac:dyDescent="0.25">
      <c r="A63" s="56">
        <v>57</v>
      </c>
      <c r="B63" s="58">
        <v>3635</v>
      </c>
      <c r="C63" s="56" t="s">
        <v>614</v>
      </c>
      <c r="D63" s="60">
        <v>0.69</v>
      </c>
      <c r="E63" s="81" t="str">
        <f t="shared" si="9"/>
        <v>Y</v>
      </c>
      <c r="F63" s="60">
        <v>0.7</v>
      </c>
      <c r="G63" s="81" t="str">
        <f t="shared" si="6"/>
        <v>Y</v>
      </c>
      <c r="H63" s="61">
        <v>0.64</v>
      </c>
      <c r="I63" s="81" t="str">
        <f t="shared" si="7"/>
        <v>Y</v>
      </c>
      <c r="J63" s="60">
        <v>0.7</v>
      </c>
      <c r="K63" s="81" t="str">
        <f t="shared" si="8"/>
        <v>Y</v>
      </c>
      <c r="L63" s="61">
        <v>0.75</v>
      </c>
      <c r="M63" s="81" t="str">
        <f t="shared" si="1"/>
        <v>Y</v>
      </c>
      <c r="N63" s="61">
        <v>0.64</v>
      </c>
      <c r="O63" s="81" t="str">
        <f t="shared" si="2"/>
        <v>Y</v>
      </c>
      <c r="P63" s="60">
        <v>0.56999999999999995</v>
      </c>
      <c r="Q63" s="81" t="str">
        <f t="shared" si="3"/>
        <v>Y</v>
      </c>
      <c r="R63" s="60">
        <v>0.7</v>
      </c>
      <c r="S63" s="81" t="str">
        <f t="shared" si="4"/>
        <v>Y</v>
      </c>
      <c r="T63" s="60">
        <v>0.84</v>
      </c>
      <c r="U63" s="81" t="str">
        <f t="shared" si="5"/>
        <v>Y</v>
      </c>
    </row>
    <row r="64" spans="1:21" ht="15.75" customHeight="1" x14ac:dyDescent="0.25">
      <c r="A64" s="56">
        <v>58</v>
      </c>
      <c r="B64" s="58">
        <v>3637</v>
      </c>
      <c r="C64" s="56" t="s">
        <v>546</v>
      </c>
      <c r="D64" s="60">
        <v>0.63500000000000001</v>
      </c>
      <c r="E64" s="81" t="str">
        <f t="shared" si="9"/>
        <v>Y</v>
      </c>
      <c r="F64" s="60">
        <v>0.76</v>
      </c>
      <c r="G64" s="81" t="str">
        <f t="shared" si="6"/>
        <v>Y</v>
      </c>
      <c r="H64" s="61">
        <v>0.65</v>
      </c>
      <c r="I64" s="81" t="str">
        <f t="shared" si="7"/>
        <v>Y</v>
      </c>
      <c r="J64" s="60">
        <v>0.62</v>
      </c>
      <c r="K64" s="81" t="str">
        <f t="shared" si="8"/>
        <v>Y</v>
      </c>
      <c r="L64" s="61">
        <v>0.76</v>
      </c>
      <c r="M64" s="81" t="str">
        <f t="shared" si="1"/>
        <v>Y</v>
      </c>
      <c r="N64" s="61">
        <v>0.92</v>
      </c>
      <c r="O64" s="81" t="str">
        <f t="shared" si="2"/>
        <v>Y</v>
      </c>
      <c r="P64" s="60">
        <v>0.59499999999999997</v>
      </c>
      <c r="Q64" s="81" t="str">
        <f t="shared" si="3"/>
        <v>Y</v>
      </c>
      <c r="R64" s="60">
        <v>0.78</v>
      </c>
      <c r="S64" s="81" t="str">
        <f t="shared" si="4"/>
        <v>Y</v>
      </c>
      <c r="T64" s="60">
        <v>0.86</v>
      </c>
      <c r="U64" s="81" t="str">
        <f t="shared" si="5"/>
        <v>Y</v>
      </c>
    </row>
    <row r="65" spans="1:21" ht="15.75" customHeight="1" x14ac:dyDescent="0.25">
      <c r="A65" s="56">
        <v>59</v>
      </c>
      <c r="B65" s="58">
        <v>3653</v>
      </c>
      <c r="C65" s="56" t="s">
        <v>555</v>
      </c>
      <c r="D65" s="60">
        <v>0.59499999999999997</v>
      </c>
      <c r="E65" s="81" t="str">
        <f t="shared" si="9"/>
        <v>Y</v>
      </c>
      <c r="F65" s="60">
        <v>0.6</v>
      </c>
      <c r="G65" s="81" t="str">
        <f t="shared" si="6"/>
        <v>Y</v>
      </c>
      <c r="H65" s="61">
        <v>0.61</v>
      </c>
      <c r="I65" s="81" t="str">
        <f t="shared" si="7"/>
        <v>Y</v>
      </c>
      <c r="J65" s="60">
        <v>0.68</v>
      </c>
      <c r="K65" s="81" t="str">
        <f t="shared" si="8"/>
        <v>Y</v>
      </c>
      <c r="L65" s="61">
        <v>0.7</v>
      </c>
      <c r="M65" s="81" t="str">
        <f t="shared" si="1"/>
        <v>Y</v>
      </c>
      <c r="N65" s="61">
        <v>0.71</v>
      </c>
      <c r="O65" s="81" t="str">
        <f t="shared" si="2"/>
        <v>Y</v>
      </c>
      <c r="P65" s="60">
        <v>0.505</v>
      </c>
      <c r="Q65" s="81" t="str">
        <f t="shared" si="3"/>
        <v>N</v>
      </c>
      <c r="R65" s="60">
        <v>0.6</v>
      </c>
      <c r="S65" s="81" t="str">
        <f t="shared" si="4"/>
        <v>Y</v>
      </c>
      <c r="T65" s="60">
        <v>0.73</v>
      </c>
      <c r="U65" s="81" t="str">
        <f t="shared" si="5"/>
        <v>Y</v>
      </c>
    </row>
    <row r="66" spans="1:21" ht="15.75" customHeight="1" x14ac:dyDescent="0.25">
      <c r="A66" s="56">
        <v>60</v>
      </c>
      <c r="B66" s="58">
        <v>3687</v>
      </c>
      <c r="C66" s="56" t="s">
        <v>561</v>
      </c>
      <c r="D66" s="60">
        <v>0.60499999999999998</v>
      </c>
      <c r="E66" s="81" t="str">
        <f t="shared" si="9"/>
        <v>Y</v>
      </c>
      <c r="F66" s="60">
        <v>0.74</v>
      </c>
      <c r="G66" s="81" t="str">
        <f t="shared" si="6"/>
        <v>Y</v>
      </c>
      <c r="H66" s="61">
        <v>0.63</v>
      </c>
      <c r="I66" s="81" t="str">
        <f t="shared" si="7"/>
        <v>Y</v>
      </c>
      <c r="J66" s="60">
        <v>0.63</v>
      </c>
      <c r="K66" s="81" t="str">
        <f t="shared" si="8"/>
        <v>Y</v>
      </c>
      <c r="L66" s="61">
        <v>0.75</v>
      </c>
      <c r="M66" s="81" t="str">
        <f t="shared" si="1"/>
        <v>Y</v>
      </c>
      <c r="N66" s="61">
        <v>0.7</v>
      </c>
      <c r="O66" s="81" t="str">
        <f t="shared" si="2"/>
        <v>Y</v>
      </c>
      <c r="P66" s="60">
        <v>0.57499999999999996</v>
      </c>
      <c r="Q66" s="81" t="str">
        <f t="shared" si="3"/>
        <v>Y</v>
      </c>
      <c r="R66" s="60">
        <v>0.68</v>
      </c>
      <c r="S66" s="81" t="str">
        <f t="shared" si="4"/>
        <v>Y</v>
      </c>
      <c r="T66" s="60">
        <v>0.85</v>
      </c>
      <c r="U66" s="81" t="str">
        <f t="shared" si="5"/>
        <v>Y</v>
      </c>
    </row>
    <row r="67" spans="1:21" ht="15.75" customHeight="1" x14ac:dyDescent="0.25">
      <c r="A67" s="56">
        <v>61</v>
      </c>
      <c r="B67" s="58">
        <v>3696</v>
      </c>
      <c r="C67" s="56" t="s">
        <v>548</v>
      </c>
      <c r="D67" s="60">
        <v>0.52</v>
      </c>
      <c r="E67" s="81" t="str">
        <f t="shared" si="9"/>
        <v>N</v>
      </c>
      <c r="F67" s="60">
        <v>0.62</v>
      </c>
      <c r="G67" s="81" t="str">
        <f t="shared" si="6"/>
        <v>Y</v>
      </c>
      <c r="H67" s="61">
        <v>0.59</v>
      </c>
      <c r="I67" s="81" t="str">
        <f t="shared" si="7"/>
        <v>Y</v>
      </c>
      <c r="J67" s="60">
        <v>0.62</v>
      </c>
      <c r="K67" s="81" t="str">
        <f t="shared" si="8"/>
        <v>Y</v>
      </c>
      <c r="L67" s="61">
        <v>0.8</v>
      </c>
      <c r="M67" s="81" t="str">
        <f t="shared" si="1"/>
        <v>Y</v>
      </c>
      <c r="N67" s="61">
        <v>0.67</v>
      </c>
      <c r="O67" s="81" t="str">
        <f t="shared" si="2"/>
        <v>Y</v>
      </c>
      <c r="P67" s="60">
        <v>0.5</v>
      </c>
      <c r="Q67" s="81" t="str">
        <f t="shared" si="3"/>
        <v>N</v>
      </c>
      <c r="R67" s="60">
        <v>0.54</v>
      </c>
      <c r="S67" s="81" t="str">
        <f t="shared" si="4"/>
        <v>N</v>
      </c>
      <c r="T67" s="60">
        <v>0.55000000000000004</v>
      </c>
      <c r="U67" s="81" t="str">
        <f t="shared" si="5"/>
        <v>Y</v>
      </c>
    </row>
    <row r="68" spans="1:21" ht="15.75" customHeight="1" x14ac:dyDescent="0.25">
      <c r="A68" s="56">
        <v>62</v>
      </c>
      <c r="B68" s="58">
        <v>3792</v>
      </c>
      <c r="C68" s="56" t="s">
        <v>572</v>
      </c>
      <c r="D68" s="60">
        <v>0.61</v>
      </c>
      <c r="E68" s="81" t="str">
        <f t="shared" si="9"/>
        <v>Y</v>
      </c>
      <c r="F68" s="60">
        <v>0.81</v>
      </c>
      <c r="G68" s="81" t="str">
        <f t="shared" si="6"/>
        <v>Y</v>
      </c>
      <c r="H68" s="61">
        <v>0.7</v>
      </c>
      <c r="I68" s="81" t="str">
        <f t="shared" si="7"/>
        <v>Y</v>
      </c>
      <c r="J68" s="60">
        <v>0.63</v>
      </c>
      <c r="K68" s="81" t="str">
        <f t="shared" si="8"/>
        <v>Y</v>
      </c>
      <c r="L68" s="61">
        <v>0.77</v>
      </c>
      <c r="M68" s="81" t="str">
        <f t="shared" si="1"/>
        <v>Y</v>
      </c>
      <c r="N68" s="61">
        <v>0.65</v>
      </c>
      <c r="O68" s="81" t="str">
        <f t="shared" si="2"/>
        <v>Y</v>
      </c>
      <c r="P68" s="60">
        <v>0.63500000000000001</v>
      </c>
      <c r="Q68" s="81" t="str">
        <f t="shared" si="3"/>
        <v>Y</v>
      </c>
      <c r="R68" s="60">
        <v>0.6</v>
      </c>
      <c r="S68" s="81" t="str">
        <f t="shared" si="4"/>
        <v>Y</v>
      </c>
      <c r="T68" s="60">
        <v>0.82</v>
      </c>
      <c r="U68" s="81" t="str">
        <f t="shared" si="5"/>
        <v>Y</v>
      </c>
    </row>
    <row r="69" spans="1:21" ht="15.75" customHeight="1" x14ac:dyDescent="0.25">
      <c r="A69" s="56">
        <v>63</v>
      </c>
      <c r="B69" s="58">
        <v>3863</v>
      </c>
      <c r="C69" s="56" t="s">
        <v>579</v>
      </c>
      <c r="D69" s="60">
        <v>0.68</v>
      </c>
      <c r="E69" s="81" t="str">
        <f t="shared" si="9"/>
        <v>Y</v>
      </c>
      <c r="F69" s="60">
        <v>0.8</v>
      </c>
      <c r="G69" s="81" t="str">
        <f t="shared" si="6"/>
        <v>Y</v>
      </c>
      <c r="H69" s="61">
        <v>0.74</v>
      </c>
      <c r="I69" s="81" t="str">
        <f t="shared" si="7"/>
        <v>Y</v>
      </c>
      <c r="J69" s="60">
        <v>0.72</v>
      </c>
      <c r="K69" s="81" t="str">
        <f t="shared" si="8"/>
        <v>Y</v>
      </c>
      <c r="L69" s="61">
        <v>0.73</v>
      </c>
      <c r="M69" s="81" t="str">
        <f t="shared" si="1"/>
        <v>Y</v>
      </c>
      <c r="N69" s="61">
        <v>0.65</v>
      </c>
      <c r="O69" s="81" t="str">
        <f t="shared" si="2"/>
        <v>Y</v>
      </c>
      <c r="P69" s="60">
        <v>0.7</v>
      </c>
      <c r="Q69" s="81" t="str">
        <f t="shared" si="3"/>
        <v>Y</v>
      </c>
      <c r="R69" s="60">
        <v>0.65</v>
      </c>
      <c r="S69" s="81" t="str">
        <f t="shared" si="4"/>
        <v>Y</v>
      </c>
      <c r="T69" s="60">
        <v>0.72</v>
      </c>
      <c r="U69" s="81" t="str">
        <f t="shared" si="5"/>
        <v>Y</v>
      </c>
    </row>
    <row r="70" spans="1:21" ht="15.75" customHeight="1" x14ac:dyDescent="0.25">
      <c r="A70" s="56">
        <v>64</v>
      </c>
      <c r="B70" s="58">
        <v>3878</v>
      </c>
      <c r="C70" s="56" t="s">
        <v>542</v>
      </c>
      <c r="D70" s="60">
        <v>0.57499999999999996</v>
      </c>
      <c r="E70" s="81" t="str">
        <f t="shared" si="9"/>
        <v>Y</v>
      </c>
      <c r="F70" s="60">
        <v>0.56999999999999995</v>
      </c>
      <c r="G70" s="81" t="str">
        <f t="shared" si="6"/>
        <v>Y</v>
      </c>
      <c r="H70" s="61">
        <v>0.65</v>
      </c>
      <c r="I70" s="81" t="str">
        <f t="shared" si="7"/>
        <v>Y</v>
      </c>
      <c r="J70" s="60">
        <v>0.69</v>
      </c>
      <c r="K70" s="81" t="str">
        <f t="shared" si="8"/>
        <v>Y</v>
      </c>
      <c r="L70" s="61">
        <v>0.68</v>
      </c>
      <c r="M70" s="81" t="str">
        <f t="shared" si="1"/>
        <v>Y</v>
      </c>
      <c r="N70" s="61">
        <v>0.65</v>
      </c>
      <c r="O70" s="81" t="str">
        <f t="shared" si="2"/>
        <v>Y</v>
      </c>
      <c r="P70" s="60">
        <v>0.505</v>
      </c>
      <c r="Q70" s="81" t="str">
        <f t="shared" si="3"/>
        <v>N</v>
      </c>
      <c r="R70" s="60">
        <v>0.54</v>
      </c>
      <c r="S70" s="81" t="str">
        <f t="shared" si="4"/>
        <v>N</v>
      </c>
      <c r="T70" s="60">
        <v>0.65</v>
      </c>
      <c r="U70" s="81" t="str">
        <f t="shared" si="5"/>
        <v>Y</v>
      </c>
    </row>
    <row r="71" spans="1:21" ht="15.75" customHeight="1" x14ac:dyDescent="0.25">
      <c r="A71" s="56">
        <v>65</v>
      </c>
      <c r="B71" s="58">
        <v>3942</v>
      </c>
      <c r="C71" s="56" t="s">
        <v>586</v>
      </c>
      <c r="D71" s="60">
        <v>0.625</v>
      </c>
      <c r="E71" s="81" t="str">
        <f t="shared" si="9"/>
        <v>Y</v>
      </c>
      <c r="F71" s="60">
        <v>0.66</v>
      </c>
      <c r="G71" s="81" t="str">
        <f t="shared" si="6"/>
        <v>Y</v>
      </c>
      <c r="H71" s="61">
        <v>0.61</v>
      </c>
      <c r="I71" s="81" t="str">
        <f t="shared" si="7"/>
        <v>Y</v>
      </c>
      <c r="J71" s="60">
        <v>0.65</v>
      </c>
      <c r="K71" s="81" t="str">
        <f t="shared" si="8"/>
        <v>Y</v>
      </c>
      <c r="L71" s="61">
        <v>0.75</v>
      </c>
      <c r="M71" s="81" t="str">
        <f t="shared" si="1"/>
        <v>Y</v>
      </c>
      <c r="N71" s="61">
        <v>0.62</v>
      </c>
      <c r="O71" s="81" t="str">
        <f t="shared" si="2"/>
        <v>Y</v>
      </c>
      <c r="P71" s="60">
        <v>0.53</v>
      </c>
      <c r="Q71" s="81" t="str">
        <f t="shared" si="3"/>
        <v>N</v>
      </c>
      <c r="R71" s="60">
        <v>0.7</v>
      </c>
      <c r="S71" s="81" t="str">
        <f t="shared" si="4"/>
        <v>Y</v>
      </c>
      <c r="T71" s="60">
        <v>0.72</v>
      </c>
      <c r="U71" s="81" t="str">
        <f t="shared" si="5"/>
        <v>Y</v>
      </c>
    </row>
    <row r="72" spans="1:21" ht="15.75" customHeight="1" x14ac:dyDescent="0.25">
      <c r="A72" s="56">
        <v>66</v>
      </c>
      <c r="B72" s="58">
        <v>3945</v>
      </c>
      <c r="C72" s="56" t="s">
        <v>615</v>
      </c>
      <c r="D72" s="60">
        <v>0.66</v>
      </c>
      <c r="E72" s="81" t="str">
        <f t="shared" si="9"/>
        <v>Y</v>
      </c>
      <c r="F72" s="60">
        <v>0.78</v>
      </c>
      <c r="G72" s="81" t="str">
        <f t="shared" si="6"/>
        <v>Y</v>
      </c>
      <c r="H72" s="61">
        <v>0.67</v>
      </c>
      <c r="I72" s="81" t="str">
        <f t="shared" si="7"/>
        <v>Y</v>
      </c>
      <c r="J72" s="60">
        <v>0.75</v>
      </c>
      <c r="K72" s="81" t="str">
        <f t="shared" si="8"/>
        <v>Y</v>
      </c>
      <c r="L72" s="61">
        <v>0.82</v>
      </c>
      <c r="M72" s="81" t="str">
        <f t="shared" si="1"/>
        <v>Y</v>
      </c>
      <c r="N72" s="61">
        <v>0.63</v>
      </c>
      <c r="O72" s="81" t="str">
        <f t="shared" si="2"/>
        <v>Y</v>
      </c>
      <c r="P72" s="60">
        <v>0.64</v>
      </c>
      <c r="Q72" s="81" t="str">
        <f t="shared" si="3"/>
        <v>Y</v>
      </c>
      <c r="R72" s="60">
        <v>0.65</v>
      </c>
      <c r="S72" s="81" t="str">
        <f t="shared" si="4"/>
        <v>Y</v>
      </c>
      <c r="T72" s="60">
        <v>0.85</v>
      </c>
      <c r="U72" s="81" t="str">
        <f t="shared" si="5"/>
        <v>Y</v>
      </c>
    </row>
    <row r="73" spans="1:21" ht="15.75" customHeight="1" x14ac:dyDescent="0.25">
      <c r="A73" s="56">
        <v>67</v>
      </c>
      <c r="B73" s="58">
        <v>4000</v>
      </c>
      <c r="C73" s="56" t="s">
        <v>616</v>
      </c>
      <c r="D73" s="60">
        <v>0.54</v>
      </c>
      <c r="E73" s="81" t="str">
        <f t="shared" si="9"/>
        <v>N</v>
      </c>
      <c r="F73" s="60">
        <v>0.56999999999999995</v>
      </c>
      <c r="G73" s="81" t="str">
        <f t="shared" si="6"/>
        <v>Y</v>
      </c>
      <c r="H73" s="61">
        <v>0.53</v>
      </c>
      <c r="I73" s="81" t="str">
        <f t="shared" si="7"/>
        <v>N</v>
      </c>
      <c r="J73" s="60">
        <v>0.53</v>
      </c>
      <c r="K73" s="81" t="str">
        <f t="shared" si="8"/>
        <v>N</v>
      </c>
      <c r="L73" s="61">
        <v>0.56000000000000005</v>
      </c>
      <c r="M73" s="81" t="str">
        <f t="shared" si="1"/>
        <v>Y</v>
      </c>
      <c r="N73" s="61">
        <v>0.56999999999999995</v>
      </c>
      <c r="O73" s="81" t="str">
        <f t="shared" si="2"/>
        <v>Y</v>
      </c>
      <c r="P73" s="60">
        <v>0.51</v>
      </c>
      <c r="Q73" s="81" t="str">
        <f t="shared" si="3"/>
        <v>N</v>
      </c>
      <c r="R73" s="60">
        <v>0.55000000000000004</v>
      </c>
      <c r="S73" s="81" t="str">
        <f t="shared" si="4"/>
        <v>Y</v>
      </c>
      <c r="T73" s="60">
        <v>0.5</v>
      </c>
      <c r="U73" s="81" t="str">
        <f t="shared" si="5"/>
        <v>N</v>
      </c>
    </row>
    <row r="74" spans="1:21" ht="15.75" customHeight="1" x14ac:dyDescent="0.25">
      <c r="A74" s="56">
        <v>68</v>
      </c>
      <c r="B74" s="58">
        <v>4004</v>
      </c>
      <c r="C74" s="56" t="s">
        <v>558</v>
      </c>
      <c r="D74" s="60">
        <v>0.56999999999999995</v>
      </c>
      <c r="E74" s="81" t="str">
        <f t="shared" si="9"/>
        <v>Y</v>
      </c>
      <c r="F74" s="60">
        <v>0.64</v>
      </c>
      <c r="G74" s="81" t="str">
        <f t="shared" si="6"/>
        <v>Y</v>
      </c>
      <c r="H74" s="61">
        <v>0.52</v>
      </c>
      <c r="I74" s="81" t="str">
        <f t="shared" si="7"/>
        <v>N</v>
      </c>
      <c r="J74" s="60">
        <v>0.6</v>
      </c>
      <c r="K74" s="81" t="str">
        <f t="shared" si="8"/>
        <v>Y</v>
      </c>
      <c r="L74" s="61">
        <v>0.68</v>
      </c>
      <c r="M74" s="81" t="str">
        <f t="shared" si="1"/>
        <v>Y</v>
      </c>
      <c r="N74" s="61">
        <v>0.72</v>
      </c>
      <c r="O74" s="81" t="str">
        <f t="shared" si="2"/>
        <v>Y</v>
      </c>
      <c r="P74" s="60">
        <v>0.51</v>
      </c>
      <c r="Q74" s="81" t="str">
        <f t="shared" si="3"/>
        <v>N</v>
      </c>
      <c r="R74" s="60">
        <v>0.5</v>
      </c>
      <c r="S74" s="81" t="str">
        <f t="shared" si="4"/>
        <v>N</v>
      </c>
      <c r="T74" s="60">
        <v>0.86</v>
      </c>
      <c r="U74" s="81" t="str">
        <f t="shared" si="5"/>
        <v>Y</v>
      </c>
    </row>
    <row r="75" spans="1:21" ht="15.75" customHeight="1" x14ac:dyDescent="0.25">
      <c r="A75" s="56">
        <v>69</v>
      </c>
      <c r="B75" s="58">
        <v>4045</v>
      </c>
      <c r="C75" s="56" t="s">
        <v>564</v>
      </c>
      <c r="D75" s="60">
        <v>0.57499999999999996</v>
      </c>
      <c r="E75" s="81" t="str">
        <f t="shared" si="9"/>
        <v>Y</v>
      </c>
      <c r="F75" s="60">
        <v>0.6</v>
      </c>
      <c r="G75" s="81" t="str">
        <f t="shared" si="6"/>
        <v>Y</v>
      </c>
      <c r="H75" s="61">
        <v>0.66</v>
      </c>
      <c r="I75" s="81" t="str">
        <f t="shared" si="7"/>
        <v>Y</v>
      </c>
      <c r="J75" s="60">
        <v>0.59</v>
      </c>
      <c r="K75" s="81" t="str">
        <f t="shared" si="8"/>
        <v>Y</v>
      </c>
      <c r="L75" s="61">
        <v>0.8</v>
      </c>
      <c r="M75" s="81" t="str">
        <f t="shared" si="1"/>
        <v>Y</v>
      </c>
      <c r="N75" s="61">
        <v>0.49</v>
      </c>
      <c r="O75" s="81" t="str">
        <f t="shared" si="2"/>
        <v>N</v>
      </c>
      <c r="P75" s="60">
        <v>0.56000000000000005</v>
      </c>
      <c r="Q75" s="81" t="str">
        <f t="shared" si="3"/>
        <v>Y</v>
      </c>
      <c r="R75" s="60">
        <v>0.68</v>
      </c>
      <c r="S75" s="81" t="str">
        <f t="shared" si="4"/>
        <v>Y</v>
      </c>
      <c r="T75" s="60">
        <v>0.56999999999999995</v>
      </c>
      <c r="U75" s="81" t="str">
        <f t="shared" si="5"/>
        <v>Y</v>
      </c>
    </row>
    <row r="76" spans="1:21" ht="15.75" customHeight="1" x14ac:dyDescent="0.25">
      <c r="A76" s="56">
        <v>70</v>
      </c>
      <c r="B76" s="58">
        <v>4047</v>
      </c>
      <c r="C76" s="56" t="s">
        <v>565</v>
      </c>
      <c r="D76" s="60">
        <v>0.66500000000000004</v>
      </c>
      <c r="E76" s="81" t="str">
        <f t="shared" si="0"/>
        <v>Y</v>
      </c>
      <c r="F76" s="60">
        <v>0.67</v>
      </c>
      <c r="G76" s="81" t="str">
        <f t="shared" si="0"/>
        <v>Y</v>
      </c>
      <c r="H76" s="61">
        <v>0.59</v>
      </c>
      <c r="I76" s="81" t="str">
        <f t="shared" si="0"/>
        <v>Y</v>
      </c>
      <c r="J76" s="60">
        <v>0.74</v>
      </c>
      <c r="K76" s="81" t="str">
        <f t="shared" si="0"/>
        <v>Y</v>
      </c>
      <c r="L76" s="61">
        <v>0.69</v>
      </c>
      <c r="M76" s="81" t="str">
        <f t="shared" si="1"/>
        <v>Y</v>
      </c>
      <c r="N76" s="61">
        <v>0.7</v>
      </c>
      <c r="O76" s="81" t="str">
        <f t="shared" si="2"/>
        <v>Y</v>
      </c>
      <c r="P76" s="60">
        <v>0.53500000000000003</v>
      </c>
      <c r="Q76" s="81" t="str">
        <f t="shared" si="3"/>
        <v>N</v>
      </c>
      <c r="R76" s="60">
        <v>0.6</v>
      </c>
      <c r="S76" s="81" t="str">
        <f t="shared" si="4"/>
        <v>Y</v>
      </c>
      <c r="T76" s="60">
        <v>0.65</v>
      </c>
      <c r="U76" s="81" t="str">
        <f t="shared" si="5"/>
        <v>Y</v>
      </c>
    </row>
    <row r="77" spans="1:21" ht="15.75" customHeight="1" x14ac:dyDescent="0.25">
      <c r="A77" s="56">
        <v>71</v>
      </c>
      <c r="B77" s="58">
        <v>4061</v>
      </c>
      <c r="C77" s="56" t="s">
        <v>521</v>
      </c>
      <c r="D77" s="60">
        <v>0.6</v>
      </c>
      <c r="E77" s="81" t="str">
        <f t="shared" si="0"/>
        <v>Y</v>
      </c>
      <c r="F77" s="60">
        <v>0.59</v>
      </c>
      <c r="G77" s="81" t="str">
        <f t="shared" si="0"/>
        <v>Y</v>
      </c>
      <c r="H77" s="61">
        <v>0.57999999999999996</v>
      </c>
      <c r="I77" s="81" t="str">
        <f t="shared" si="0"/>
        <v>Y</v>
      </c>
      <c r="J77" s="60">
        <v>0.56999999999999995</v>
      </c>
      <c r="K77" s="81" t="str">
        <f t="shared" si="0"/>
        <v>Y</v>
      </c>
      <c r="L77" s="61">
        <v>0.62</v>
      </c>
      <c r="M77" s="81" t="str">
        <f t="shared" si="1"/>
        <v>Y</v>
      </c>
      <c r="N77" s="61">
        <v>0.56999999999999995</v>
      </c>
      <c r="O77" s="81" t="str">
        <f t="shared" si="2"/>
        <v>Y</v>
      </c>
      <c r="P77" s="60">
        <v>0.52</v>
      </c>
      <c r="Q77" s="81" t="str">
        <f t="shared" si="3"/>
        <v>N</v>
      </c>
      <c r="R77" s="60">
        <v>0.55000000000000004</v>
      </c>
      <c r="S77" s="81" t="str">
        <f t="shared" si="4"/>
        <v>Y</v>
      </c>
      <c r="T77" s="60">
        <v>0.85</v>
      </c>
      <c r="U77" s="81" t="str">
        <f t="shared" si="5"/>
        <v>Y</v>
      </c>
    </row>
    <row r="78" spans="1:21" ht="15.75" customHeight="1" x14ac:dyDescent="0.25">
      <c r="A78" s="56">
        <v>72</v>
      </c>
      <c r="B78" s="58">
        <v>4097</v>
      </c>
      <c r="C78" s="56" t="s">
        <v>526</v>
      </c>
      <c r="D78" s="60">
        <v>0.6</v>
      </c>
      <c r="E78" s="81" t="str">
        <f t="shared" si="0"/>
        <v>Y</v>
      </c>
      <c r="F78" s="60">
        <v>0.64</v>
      </c>
      <c r="G78" s="81" t="str">
        <f t="shared" si="0"/>
        <v>Y</v>
      </c>
      <c r="H78" s="61">
        <v>0.57999999999999996</v>
      </c>
      <c r="I78" s="81" t="str">
        <f t="shared" si="0"/>
        <v>Y</v>
      </c>
      <c r="J78" s="60">
        <v>0.62</v>
      </c>
      <c r="K78" s="81" t="str">
        <f t="shared" si="0"/>
        <v>Y</v>
      </c>
      <c r="L78" s="61">
        <v>0.65</v>
      </c>
      <c r="M78" s="81" t="str">
        <f t="shared" si="1"/>
        <v>Y</v>
      </c>
      <c r="N78" s="61">
        <v>0.76</v>
      </c>
      <c r="O78" s="81" t="str">
        <f t="shared" si="2"/>
        <v>Y</v>
      </c>
      <c r="P78" s="60">
        <v>0.52500000000000002</v>
      </c>
      <c r="Q78" s="81" t="str">
        <f t="shared" si="3"/>
        <v>N</v>
      </c>
      <c r="R78" s="60">
        <v>0.75</v>
      </c>
      <c r="S78" s="81" t="str">
        <f t="shared" si="4"/>
        <v>Y</v>
      </c>
      <c r="T78" s="60">
        <v>0.76</v>
      </c>
      <c r="U78" s="81" t="str">
        <f t="shared" si="5"/>
        <v>Y</v>
      </c>
    </row>
    <row r="79" spans="1:21" ht="15.75" customHeight="1" x14ac:dyDescent="0.25">
      <c r="A79" s="56">
        <v>73</v>
      </c>
      <c r="B79" s="58">
        <v>4151</v>
      </c>
      <c r="C79" s="56" t="s">
        <v>575</v>
      </c>
      <c r="D79" s="60">
        <v>0.61</v>
      </c>
      <c r="E79" s="81" t="str">
        <f t="shared" si="0"/>
        <v>Y</v>
      </c>
      <c r="F79" s="60">
        <v>0.67</v>
      </c>
      <c r="G79" s="81" t="str">
        <f t="shared" si="0"/>
        <v>Y</v>
      </c>
      <c r="H79" s="61">
        <v>0.61</v>
      </c>
      <c r="I79" s="81" t="str">
        <f t="shared" si="0"/>
        <v>Y</v>
      </c>
      <c r="J79" s="60">
        <v>0.66</v>
      </c>
      <c r="K79" s="81" t="str">
        <f t="shared" si="0"/>
        <v>Y</v>
      </c>
      <c r="L79" s="61">
        <v>0.69</v>
      </c>
      <c r="M79" s="81" t="str">
        <f t="shared" si="1"/>
        <v>Y</v>
      </c>
      <c r="N79" s="61">
        <v>0.75</v>
      </c>
      <c r="O79" s="81" t="str">
        <f t="shared" si="2"/>
        <v>Y</v>
      </c>
      <c r="P79" s="60">
        <v>0.55000000000000004</v>
      </c>
      <c r="Q79" s="81" t="str">
        <f t="shared" si="3"/>
        <v>Y</v>
      </c>
      <c r="R79" s="60">
        <v>0.68</v>
      </c>
      <c r="S79" s="81" t="str">
        <f t="shared" si="4"/>
        <v>Y</v>
      </c>
      <c r="T79" s="60">
        <v>0.62</v>
      </c>
      <c r="U79" s="81" t="str">
        <f t="shared" si="5"/>
        <v>Y</v>
      </c>
    </row>
    <row r="80" spans="1:21" ht="15.75" customHeight="1" x14ac:dyDescent="0.25">
      <c r="A80" s="56">
        <v>74</v>
      </c>
      <c r="B80" s="58">
        <v>4156</v>
      </c>
      <c r="C80" s="56" t="s">
        <v>533</v>
      </c>
      <c r="D80" s="60">
        <v>0.54</v>
      </c>
      <c r="E80" s="81" t="str">
        <f t="shared" si="0"/>
        <v>N</v>
      </c>
      <c r="F80" s="60">
        <v>0.56999999999999995</v>
      </c>
      <c r="G80" s="81" t="str">
        <f t="shared" si="0"/>
        <v>Y</v>
      </c>
      <c r="H80" s="61">
        <v>0.65</v>
      </c>
      <c r="I80" s="81" t="str">
        <f t="shared" si="0"/>
        <v>Y</v>
      </c>
      <c r="J80" s="60">
        <v>0.6</v>
      </c>
      <c r="K80" s="81" t="str">
        <f t="shared" si="0"/>
        <v>Y</v>
      </c>
      <c r="L80" s="61">
        <v>0.74</v>
      </c>
      <c r="M80" s="81" t="str">
        <f t="shared" si="1"/>
        <v>Y</v>
      </c>
      <c r="N80" s="61">
        <v>0.7</v>
      </c>
      <c r="O80" s="81" t="str">
        <f t="shared" si="2"/>
        <v>Y</v>
      </c>
      <c r="P80" s="60">
        <v>0.52500000000000002</v>
      </c>
      <c r="Q80" s="81" t="str">
        <f t="shared" si="3"/>
        <v>N</v>
      </c>
      <c r="R80" s="60">
        <v>0.5</v>
      </c>
      <c r="S80" s="81" t="str">
        <f t="shared" si="4"/>
        <v>N</v>
      </c>
      <c r="T80" s="60">
        <v>0.78</v>
      </c>
      <c r="U80" s="81" t="str">
        <f t="shared" si="5"/>
        <v>Y</v>
      </c>
    </row>
    <row r="81" spans="1:26" ht="15.75" customHeight="1" x14ac:dyDescent="0.25">
      <c r="A81" s="56">
        <v>75</v>
      </c>
      <c r="B81" s="58">
        <v>4160</v>
      </c>
      <c r="C81" s="56" t="s">
        <v>534</v>
      </c>
      <c r="D81" s="60">
        <v>0.63</v>
      </c>
      <c r="E81" s="81" t="str">
        <f t="shared" si="0"/>
        <v>Y</v>
      </c>
      <c r="F81" s="60">
        <v>0.71</v>
      </c>
      <c r="G81" s="81" t="str">
        <f t="shared" si="0"/>
        <v>Y</v>
      </c>
      <c r="H81" s="61">
        <v>0.63</v>
      </c>
      <c r="I81" s="81" t="str">
        <f t="shared" si="0"/>
        <v>Y</v>
      </c>
      <c r="J81" s="60">
        <v>0.63</v>
      </c>
      <c r="K81" s="81" t="str">
        <f t="shared" si="0"/>
        <v>Y</v>
      </c>
      <c r="L81" s="61">
        <v>0.66</v>
      </c>
      <c r="M81" s="81" t="str">
        <f t="shared" si="1"/>
        <v>Y</v>
      </c>
      <c r="N81" s="61">
        <v>0.54</v>
      </c>
      <c r="O81" s="81" t="str">
        <f t="shared" si="2"/>
        <v>N</v>
      </c>
      <c r="P81" s="60">
        <v>0.54500000000000004</v>
      </c>
      <c r="Q81" s="81" t="str">
        <f t="shared" si="3"/>
        <v>N</v>
      </c>
      <c r="R81" s="60">
        <v>0.52</v>
      </c>
      <c r="S81" s="81" t="str">
        <f t="shared" si="4"/>
        <v>N</v>
      </c>
      <c r="T81" s="60">
        <v>0.78</v>
      </c>
      <c r="U81" s="81" t="str">
        <f t="shared" si="5"/>
        <v>Y</v>
      </c>
    </row>
    <row r="82" spans="1:26" ht="15.75" customHeight="1" x14ac:dyDescent="0.25">
      <c r="A82" s="56">
        <v>76</v>
      </c>
      <c r="B82" s="58">
        <v>4210</v>
      </c>
      <c r="C82" s="56" t="s">
        <v>541</v>
      </c>
      <c r="D82" s="60">
        <v>0.59</v>
      </c>
      <c r="E82" s="81" t="str">
        <f t="shared" si="0"/>
        <v>Y</v>
      </c>
      <c r="F82" s="60">
        <v>0.56999999999999995</v>
      </c>
      <c r="G82" s="81" t="str">
        <f t="shared" si="0"/>
        <v>Y</v>
      </c>
      <c r="H82" s="61">
        <v>0.61</v>
      </c>
      <c r="I82" s="81" t="str">
        <f t="shared" si="0"/>
        <v>Y</v>
      </c>
      <c r="J82" s="60">
        <v>0.67</v>
      </c>
      <c r="K82" s="81" t="str">
        <f t="shared" si="0"/>
        <v>Y</v>
      </c>
      <c r="L82" s="61">
        <v>0.68</v>
      </c>
      <c r="M82" s="81" t="str">
        <f t="shared" si="1"/>
        <v>Y</v>
      </c>
      <c r="N82" s="61">
        <v>0.72</v>
      </c>
      <c r="O82" s="81" t="str">
        <f t="shared" si="2"/>
        <v>Y</v>
      </c>
      <c r="P82" s="60">
        <v>0.56499999999999995</v>
      </c>
      <c r="Q82" s="81" t="str">
        <f t="shared" si="3"/>
        <v>Y</v>
      </c>
      <c r="R82" s="60">
        <v>0.5</v>
      </c>
      <c r="S82" s="81" t="str">
        <f t="shared" si="4"/>
        <v>N</v>
      </c>
      <c r="T82" s="60">
        <v>0.78</v>
      </c>
      <c r="U82" s="81" t="str">
        <f t="shared" si="5"/>
        <v>Y</v>
      </c>
    </row>
    <row r="83" spans="1:26" ht="15.75" customHeight="1" x14ac:dyDescent="0.25">
      <c r="A83" s="56">
        <v>77</v>
      </c>
      <c r="B83" s="58">
        <v>4315</v>
      </c>
      <c r="C83" s="56" t="s">
        <v>511</v>
      </c>
      <c r="D83" s="60">
        <v>0.58499999999999996</v>
      </c>
      <c r="E83" s="81" t="str">
        <f t="shared" si="0"/>
        <v>Y</v>
      </c>
      <c r="F83" s="60">
        <v>0.6</v>
      </c>
      <c r="G83" s="81" t="str">
        <f t="shared" si="0"/>
        <v>Y</v>
      </c>
      <c r="H83" s="61">
        <v>0.56000000000000005</v>
      </c>
      <c r="I83" s="81" t="str">
        <f t="shared" si="0"/>
        <v>Y</v>
      </c>
      <c r="J83" s="60">
        <v>0.75</v>
      </c>
      <c r="K83" s="81" t="str">
        <f t="shared" si="0"/>
        <v>Y</v>
      </c>
      <c r="L83" s="61">
        <v>0.72</v>
      </c>
      <c r="M83" s="81" t="str">
        <f t="shared" si="1"/>
        <v>Y</v>
      </c>
      <c r="N83" s="61">
        <v>0.61</v>
      </c>
      <c r="O83" s="81" t="str">
        <f t="shared" si="2"/>
        <v>Y</v>
      </c>
      <c r="P83" s="60">
        <v>0.56999999999999995</v>
      </c>
      <c r="Q83" s="81" t="str">
        <f t="shared" si="3"/>
        <v>Y</v>
      </c>
      <c r="R83" s="60">
        <v>0.65</v>
      </c>
      <c r="S83" s="81" t="str">
        <f t="shared" si="4"/>
        <v>Y</v>
      </c>
      <c r="T83" s="60">
        <v>0.85</v>
      </c>
      <c r="U83" s="81" t="str">
        <f t="shared" si="5"/>
        <v>Y</v>
      </c>
    </row>
    <row r="84" spans="1:26" ht="15.75" customHeight="1" x14ac:dyDescent="0.25">
      <c r="A84" s="56">
        <v>78</v>
      </c>
      <c r="B84" s="58">
        <v>4528</v>
      </c>
      <c r="C84" s="56" t="s">
        <v>545</v>
      </c>
      <c r="D84" s="60">
        <v>0.57999999999999996</v>
      </c>
      <c r="E84" s="81" t="str">
        <f t="shared" si="0"/>
        <v>Y</v>
      </c>
      <c r="F84" s="60">
        <v>0.62</v>
      </c>
      <c r="G84" s="81" t="str">
        <f t="shared" si="0"/>
        <v>Y</v>
      </c>
      <c r="H84" s="61">
        <v>0.64</v>
      </c>
      <c r="I84" s="81" t="str">
        <f t="shared" si="0"/>
        <v>Y</v>
      </c>
      <c r="J84" s="60">
        <v>0.59</v>
      </c>
      <c r="K84" s="81" t="str">
        <f t="shared" ref="K84:K91" si="10">IF(J84&gt;=55%,"Y","N")</f>
        <v>Y</v>
      </c>
      <c r="L84" s="61">
        <v>0.54</v>
      </c>
      <c r="M84" s="81" t="str">
        <f t="shared" si="1"/>
        <v>N</v>
      </c>
      <c r="N84" s="61">
        <v>0.82</v>
      </c>
      <c r="O84" s="81" t="str">
        <f t="shared" si="2"/>
        <v>Y</v>
      </c>
      <c r="P84" s="60">
        <v>0.58499999999999996</v>
      </c>
      <c r="Q84" s="81" t="str">
        <f t="shared" si="3"/>
        <v>Y</v>
      </c>
      <c r="R84" s="60">
        <v>0.57999999999999996</v>
      </c>
      <c r="S84" s="81" t="str">
        <f t="shared" si="4"/>
        <v>Y</v>
      </c>
      <c r="T84" s="60">
        <v>0.81</v>
      </c>
      <c r="U84" s="81" t="str">
        <f t="shared" si="5"/>
        <v>Y</v>
      </c>
    </row>
    <row r="85" spans="1:26" ht="15.75" customHeight="1" x14ac:dyDescent="0.25">
      <c r="A85" s="56">
        <v>79</v>
      </c>
      <c r="B85" s="33">
        <v>4627</v>
      </c>
      <c r="C85" s="56" t="s">
        <v>518</v>
      </c>
      <c r="D85" s="60">
        <v>0.56999999999999995</v>
      </c>
      <c r="E85" s="81" t="str">
        <f t="shared" si="0"/>
        <v>Y</v>
      </c>
      <c r="F85" s="60">
        <v>0.65</v>
      </c>
      <c r="G85" s="81" t="str">
        <f t="shared" si="0"/>
        <v>Y</v>
      </c>
      <c r="H85" s="61">
        <v>0.56000000000000005</v>
      </c>
      <c r="I85" s="81" t="str">
        <f t="shared" si="0"/>
        <v>Y</v>
      </c>
      <c r="J85" s="60">
        <v>0.79</v>
      </c>
      <c r="K85" s="81" t="str">
        <f t="shared" si="10"/>
        <v>Y</v>
      </c>
      <c r="L85" s="61">
        <v>0.68</v>
      </c>
      <c r="M85" s="81" t="str">
        <f t="shared" si="1"/>
        <v>Y</v>
      </c>
      <c r="N85" s="61">
        <v>0.71</v>
      </c>
      <c r="O85" s="81" t="str">
        <f t="shared" si="2"/>
        <v>Y</v>
      </c>
      <c r="P85" s="60">
        <v>0.59499999999999997</v>
      </c>
      <c r="Q85" s="81" t="str">
        <f t="shared" si="3"/>
        <v>Y</v>
      </c>
      <c r="R85" s="60">
        <v>0.56999999999999995</v>
      </c>
      <c r="S85" s="81" t="str">
        <f t="shared" si="4"/>
        <v>Y</v>
      </c>
      <c r="T85" s="60">
        <v>0.86</v>
      </c>
      <c r="U85" s="81" t="str">
        <f t="shared" si="5"/>
        <v>Y</v>
      </c>
    </row>
    <row r="86" spans="1:26" ht="15.75" customHeight="1" x14ac:dyDescent="0.25">
      <c r="A86" s="56">
        <v>80</v>
      </c>
      <c r="B86" s="58">
        <v>4630</v>
      </c>
      <c r="C86" s="56" t="s">
        <v>549</v>
      </c>
      <c r="D86" s="60">
        <v>0.5</v>
      </c>
      <c r="E86" s="81" t="str">
        <f t="shared" si="0"/>
        <v>N</v>
      </c>
      <c r="F86" s="60">
        <v>0.5</v>
      </c>
      <c r="G86" s="81" t="str">
        <f t="shared" si="0"/>
        <v>N</v>
      </c>
      <c r="H86" s="61">
        <v>0.55000000000000004</v>
      </c>
      <c r="I86" s="81" t="str">
        <f t="shared" si="0"/>
        <v>Y</v>
      </c>
      <c r="J86" s="60">
        <v>0.74</v>
      </c>
      <c r="K86" s="81" t="str">
        <f t="shared" si="10"/>
        <v>Y</v>
      </c>
      <c r="L86" s="61">
        <v>0.63</v>
      </c>
      <c r="M86" s="81" t="str">
        <f t="shared" si="1"/>
        <v>Y</v>
      </c>
      <c r="N86" s="61">
        <v>0.57999999999999996</v>
      </c>
      <c r="O86" s="81" t="str">
        <f t="shared" si="2"/>
        <v>Y</v>
      </c>
      <c r="P86" s="60">
        <v>0.5</v>
      </c>
      <c r="Q86" s="81" t="str">
        <f t="shared" si="3"/>
        <v>N</v>
      </c>
      <c r="R86" s="60">
        <v>0.5</v>
      </c>
      <c r="S86" s="81" t="str">
        <f t="shared" si="4"/>
        <v>N</v>
      </c>
      <c r="T86" s="60">
        <v>0.62</v>
      </c>
      <c r="U86" s="81" t="str">
        <f t="shared" si="5"/>
        <v>Y</v>
      </c>
    </row>
    <row r="87" spans="1:26" ht="15.75" customHeight="1" x14ac:dyDescent="0.25">
      <c r="A87" s="56">
        <v>81</v>
      </c>
      <c r="B87" s="58">
        <v>4644</v>
      </c>
      <c r="C87" s="56" t="s">
        <v>522</v>
      </c>
      <c r="D87" s="60">
        <v>0.59</v>
      </c>
      <c r="E87" s="81" t="str">
        <f t="shared" si="0"/>
        <v>Y</v>
      </c>
      <c r="F87" s="60">
        <v>0.61</v>
      </c>
      <c r="G87" s="81" t="str">
        <f t="shared" si="0"/>
        <v>Y</v>
      </c>
      <c r="H87" s="61">
        <v>0.54</v>
      </c>
      <c r="I87" s="81" t="str">
        <f t="shared" si="0"/>
        <v>N</v>
      </c>
      <c r="J87" s="60">
        <v>0.61</v>
      </c>
      <c r="K87" s="81" t="str">
        <f t="shared" si="10"/>
        <v>Y</v>
      </c>
      <c r="L87" s="61">
        <v>0.63</v>
      </c>
      <c r="M87" s="81" t="str">
        <f t="shared" si="1"/>
        <v>Y</v>
      </c>
      <c r="N87" s="61">
        <v>0.71</v>
      </c>
      <c r="O87" s="81" t="str">
        <f t="shared" si="2"/>
        <v>Y</v>
      </c>
      <c r="P87" s="60">
        <v>0.56499999999999995</v>
      </c>
      <c r="Q87" s="81" t="str">
        <f t="shared" si="3"/>
        <v>Y</v>
      </c>
      <c r="R87" s="60">
        <v>0.75</v>
      </c>
      <c r="S87" s="81" t="str">
        <f t="shared" si="4"/>
        <v>Y</v>
      </c>
      <c r="T87" s="60">
        <v>0.86</v>
      </c>
      <c r="U87" s="81" t="str">
        <f t="shared" si="5"/>
        <v>Y</v>
      </c>
    </row>
    <row r="88" spans="1:26" ht="15.75" customHeight="1" x14ac:dyDescent="0.25">
      <c r="A88" s="56">
        <v>82</v>
      </c>
      <c r="B88" s="58">
        <v>4651</v>
      </c>
      <c r="C88" s="56" t="s">
        <v>527</v>
      </c>
      <c r="D88" s="60">
        <v>0.6</v>
      </c>
      <c r="E88" s="81" t="str">
        <f t="shared" si="0"/>
        <v>Y</v>
      </c>
      <c r="F88" s="60">
        <v>0.62</v>
      </c>
      <c r="G88" s="81" t="str">
        <f t="shared" si="0"/>
        <v>Y</v>
      </c>
      <c r="H88" s="61">
        <v>0.66</v>
      </c>
      <c r="I88" s="81" t="str">
        <f t="shared" si="0"/>
        <v>Y</v>
      </c>
      <c r="J88" s="60">
        <v>0.63</v>
      </c>
      <c r="K88" s="81" t="str">
        <f t="shared" si="10"/>
        <v>Y</v>
      </c>
      <c r="L88" s="61">
        <v>0.81</v>
      </c>
      <c r="M88" s="81" t="str">
        <f t="shared" si="1"/>
        <v>Y</v>
      </c>
      <c r="N88" s="61">
        <v>0.59</v>
      </c>
      <c r="O88" s="81" t="str">
        <f t="shared" si="2"/>
        <v>Y</v>
      </c>
      <c r="P88" s="60">
        <v>0.58499999999999996</v>
      </c>
      <c r="Q88" s="81" t="str">
        <f t="shared" si="3"/>
        <v>Y</v>
      </c>
      <c r="R88" s="60">
        <v>0.6</v>
      </c>
      <c r="S88" s="81" t="str">
        <f t="shared" si="4"/>
        <v>Y</v>
      </c>
      <c r="T88" s="60">
        <v>0.85</v>
      </c>
      <c r="U88" s="81" t="str">
        <f t="shared" si="5"/>
        <v>Y</v>
      </c>
    </row>
    <row r="89" spans="1:26" ht="15.75" customHeight="1" x14ac:dyDescent="0.25">
      <c r="A89" s="56">
        <v>83</v>
      </c>
      <c r="B89" s="58">
        <v>4653</v>
      </c>
      <c r="C89" s="56" t="s">
        <v>571</v>
      </c>
      <c r="D89" s="60">
        <v>0.6</v>
      </c>
      <c r="E89" s="81" t="str">
        <f t="shared" ref="E89:E91" si="11">IF(D89&gt;=55%,"Y","N")</f>
        <v>Y</v>
      </c>
      <c r="F89" s="60">
        <v>0.65</v>
      </c>
      <c r="G89" s="81" t="str">
        <f t="shared" ref="G89:G91" si="12">IF(F89&gt;=55%,"Y","N")</f>
        <v>Y</v>
      </c>
      <c r="H89" s="61">
        <v>0.72</v>
      </c>
      <c r="I89" s="81" t="str">
        <f t="shared" ref="I89:I91" si="13">IF(H89&gt;=55%,"Y","N")</f>
        <v>Y</v>
      </c>
      <c r="J89" s="60">
        <v>0.81</v>
      </c>
      <c r="K89" s="81" t="str">
        <f t="shared" si="10"/>
        <v>Y</v>
      </c>
      <c r="L89" s="61">
        <v>0.79</v>
      </c>
      <c r="M89" s="81" t="str">
        <f t="shared" si="1"/>
        <v>Y</v>
      </c>
      <c r="N89" s="61">
        <v>0.63</v>
      </c>
      <c r="O89" s="81" t="str">
        <f t="shared" si="2"/>
        <v>Y</v>
      </c>
      <c r="P89" s="60">
        <v>0.57999999999999996</v>
      </c>
      <c r="Q89" s="81" t="str">
        <f t="shared" si="3"/>
        <v>Y</v>
      </c>
      <c r="R89" s="60">
        <v>0.55000000000000004</v>
      </c>
      <c r="S89" s="81" t="str">
        <f t="shared" si="4"/>
        <v>Y</v>
      </c>
      <c r="T89" s="60">
        <v>0.86</v>
      </c>
      <c r="U89" s="81" t="str">
        <f t="shared" si="5"/>
        <v>Y</v>
      </c>
    </row>
    <row r="90" spans="1:26" ht="15.75" customHeight="1" x14ac:dyDescent="0.25">
      <c r="A90" s="56">
        <v>84</v>
      </c>
      <c r="B90" s="58">
        <v>4703</v>
      </c>
      <c r="C90" s="56" t="s">
        <v>590</v>
      </c>
      <c r="D90" s="60">
        <v>0.56000000000000005</v>
      </c>
      <c r="E90" s="81" t="str">
        <f t="shared" si="11"/>
        <v>Y</v>
      </c>
      <c r="F90" s="60">
        <v>0.71</v>
      </c>
      <c r="G90" s="81" t="str">
        <f t="shared" si="12"/>
        <v>Y</v>
      </c>
      <c r="H90" s="61">
        <v>0.68</v>
      </c>
      <c r="I90" s="81" t="str">
        <f t="shared" si="13"/>
        <v>Y</v>
      </c>
      <c r="J90" s="60">
        <v>0.7</v>
      </c>
      <c r="K90" s="81" t="str">
        <f t="shared" si="10"/>
        <v>Y</v>
      </c>
      <c r="L90" s="61">
        <v>0.82</v>
      </c>
      <c r="M90" s="81" t="str">
        <f t="shared" si="1"/>
        <v>Y</v>
      </c>
      <c r="N90" s="61">
        <v>0.64</v>
      </c>
      <c r="O90" s="81" t="str">
        <f t="shared" si="2"/>
        <v>Y</v>
      </c>
      <c r="P90" s="60">
        <v>0.61499999999999999</v>
      </c>
      <c r="Q90" s="81" t="str">
        <f t="shared" si="3"/>
        <v>Y</v>
      </c>
      <c r="R90" s="60">
        <v>0.65</v>
      </c>
      <c r="S90" s="81" t="str">
        <f t="shared" si="4"/>
        <v>Y</v>
      </c>
      <c r="T90" s="60">
        <v>0.82</v>
      </c>
      <c r="U90" s="81" t="str">
        <f t="shared" si="5"/>
        <v>Y</v>
      </c>
    </row>
    <row r="91" spans="1:26" ht="15.75" customHeight="1" x14ac:dyDescent="0.25">
      <c r="A91" s="56">
        <v>85</v>
      </c>
      <c r="B91" s="58">
        <v>1031</v>
      </c>
      <c r="C91" s="56" t="s">
        <v>553</v>
      </c>
      <c r="D91" s="60">
        <v>0.69499999999999995</v>
      </c>
      <c r="E91" s="81" t="str">
        <f t="shared" si="11"/>
        <v>Y</v>
      </c>
      <c r="F91" s="60">
        <v>0.71</v>
      </c>
      <c r="G91" s="81" t="str">
        <f t="shared" si="12"/>
        <v>Y</v>
      </c>
      <c r="H91" s="61">
        <v>0.57999999999999996</v>
      </c>
      <c r="I91" s="81" t="str">
        <f t="shared" si="13"/>
        <v>Y</v>
      </c>
      <c r="J91" s="60">
        <v>0.62</v>
      </c>
      <c r="K91" s="81" t="str">
        <f t="shared" si="10"/>
        <v>Y</v>
      </c>
      <c r="L91" s="61">
        <v>0.57999999999999996</v>
      </c>
      <c r="M91" s="81" t="str">
        <f t="shared" si="1"/>
        <v>Y</v>
      </c>
      <c r="N91" s="61">
        <v>0.7</v>
      </c>
      <c r="O91" s="81" t="str">
        <f t="shared" si="2"/>
        <v>Y</v>
      </c>
      <c r="P91" s="60">
        <v>0.625</v>
      </c>
      <c r="Q91" s="81" t="str">
        <f t="shared" si="3"/>
        <v>Y</v>
      </c>
      <c r="R91" s="60">
        <v>0.72</v>
      </c>
      <c r="S91" s="81" t="str">
        <f t="shared" si="4"/>
        <v>Y</v>
      </c>
      <c r="T91" s="60">
        <v>0.84</v>
      </c>
      <c r="U91" s="81" t="str">
        <f t="shared" si="5"/>
        <v>Y</v>
      </c>
    </row>
    <row r="92" spans="1:26" ht="15.75" customHeight="1" x14ac:dyDescent="0.25">
      <c r="A92" s="56"/>
      <c r="B92" s="203" t="s">
        <v>251</v>
      </c>
      <c r="C92" s="203"/>
      <c r="D92" s="59"/>
      <c r="E92" s="81">
        <f>COUNTIFS(E7:E91,"Y")</f>
        <v>68</v>
      </c>
      <c r="F92" s="81"/>
      <c r="G92" s="81">
        <f>COUNTIFS(G7:G91,"Y")</f>
        <v>79</v>
      </c>
      <c r="H92" s="81"/>
      <c r="I92" s="81">
        <f>COUNTIFS(I7:I91,"Y")</f>
        <v>79</v>
      </c>
      <c r="J92" s="81"/>
      <c r="K92" s="81">
        <f>COUNTIFS(K7:K91,"Y")</f>
        <v>79</v>
      </c>
      <c r="L92" s="81"/>
      <c r="M92" s="81">
        <f>COUNTIFS(M7:M91,"Y")</f>
        <v>83</v>
      </c>
      <c r="N92" s="81"/>
      <c r="O92" s="81">
        <f>COUNTIFS(O7:O91,"Y")</f>
        <v>76</v>
      </c>
      <c r="P92" s="81"/>
      <c r="Q92" s="81">
        <f>COUNTIFS(Q7:Q91,"Y")</f>
        <v>59</v>
      </c>
      <c r="R92" s="81"/>
      <c r="S92" s="81">
        <f>COUNTIFS(S7:S91,"Y")</f>
        <v>60</v>
      </c>
      <c r="T92" s="81"/>
      <c r="U92" s="81">
        <f>COUNTIFS(U7:U91,"Y")</f>
        <v>79</v>
      </c>
    </row>
    <row r="93" spans="1:26" ht="15.75" customHeight="1" x14ac:dyDescent="0.25">
      <c r="A93" s="56"/>
      <c r="B93" s="207" t="s">
        <v>252</v>
      </c>
      <c r="C93" s="203"/>
      <c r="D93" s="59"/>
      <c r="E93" s="86">
        <f>(E92/85)*100</f>
        <v>80</v>
      </c>
      <c r="F93" s="81"/>
      <c r="G93" s="86">
        <f>(G92/85)*100</f>
        <v>92.941176470588232</v>
      </c>
      <c r="H93" s="81"/>
      <c r="I93" s="86">
        <f>(I92/85)*100</f>
        <v>92.941176470588232</v>
      </c>
      <c r="J93" s="81"/>
      <c r="K93" s="86">
        <f>(K92/85)*100</f>
        <v>92.941176470588232</v>
      </c>
      <c r="L93" s="81"/>
      <c r="M93" s="86">
        <f>(M92/85)*100</f>
        <v>97.647058823529406</v>
      </c>
      <c r="N93" s="81"/>
      <c r="O93" s="86">
        <f>(O92/85)*100</f>
        <v>89.411764705882362</v>
      </c>
      <c r="P93" s="81"/>
      <c r="Q93" s="86">
        <f>(Q92/85)*100</f>
        <v>69.411764705882348</v>
      </c>
      <c r="R93" s="81"/>
      <c r="S93" s="86">
        <f>(S92/85)*100</f>
        <v>70.588235294117652</v>
      </c>
      <c r="T93" s="81"/>
      <c r="U93" s="86">
        <f>(U92/85)*100</f>
        <v>92.941176470588232</v>
      </c>
    </row>
    <row r="94" spans="1:26" ht="15.75" customHeight="1" x14ac:dyDescent="0.25">
      <c r="A94" s="17"/>
      <c r="B94" s="204" t="s">
        <v>253</v>
      </c>
      <c r="C94" s="205"/>
      <c r="D94" s="17">
        <v>3</v>
      </c>
      <c r="E94" s="18">
        <f>E93*D94/100</f>
        <v>2.4</v>
      </c>
      <c r="F94" s="16">
        <v>3</v>
      </c>
      <c r="G94" s="18">
        <f>G93*F94/100</f>
        <v>2.7882352941176469</v>
      </c>
      <c r="H94" s="16"/>
      <c r="I94" s="18"/>
      <c r="J94" s="16"/>
      <c r="K94" s="18"/>
      <c r="L94" s="16">
        <v>2</v>
      </c>
      <c r="M94" s="18">
        <f>M93*L94/100</f>
        <v>1.9529411764705882</v>
      </c>
      <c r="N94" s="16"/>
      <c r="O94" s="18"/>
      <c r="P94" s="16"/>
      <c r="Q94" s="18"/>
      <c r="R94" s="16"/>
      <c r="S94" s="18"/>
      <c r="T94" s="16">
        <v>2</v>
      </c>
      <c r="U94" s="18">
        <f>U93*T94/100</f>
        <v>1.8588235294117645</v>
      </c>
      <c r="X94" s="147"/>
      <c r="Y94" s="148"/>
      <c r="Z94" s="25"/>
    </row>
    <row r="95" spans="1:26" ht="15.75" customHeight="1" x14ac:dyDescent="0.25">
      <c r="A95" s="17"/>
      <c r="B95" s="204" t="s">
        <v>254</v>
      </c>
      <c r="C95" s="205"/>
      <c r="D95" s="17">
        <v>3</v>
      </c>
      <c r="E95" s="18">
        <f>E93*D95/100</f>
        <v>2.4</v>
      </c>
      <c r="F95" s="16">
        <v>3</v>
      </c>
      <c r="G95" s="18">
        <f>G93*F95/100</f>
        <v>2.7882352941176469</v>
      </c>
      <c r="H95" s="16">
        <v>3</v>
      </c>
      <c r="I95" s="18">
        <f>I93*H95/100</f>
        <v>2.7882352941176469</v>
      </c>
      <c r="J95" s="16">
        <v>3</v>
      </c>
      <c r="K95" s="18">
        <f>K93*J95/100</f>
        <v>2.7882352941176469</v>
      </c>
      <c r="L95" s="16">
        <v>3</v>
      </c>
      <c r="M95" s="18">
        <f>M93*L95/100</f>
        <v>2.9294117647058822</v>
      </c>
      <c r="N95" s="16">
        <v>3</v>
      </c>
      <c r="O95" s="18">
        <f>O93*N95/100</f>
        <v>2.6823529411764708</v>
      </c>
      <c r="P95" s="16">
        <v>3</v>
      </c>
      <c r="Q95" s="18">
        <f>Q93*P95/100</f>
        <v>2.0823529411764703</v>
      </c>
      <c r="R95" s="16">
        <v>3</v>
      </c>
      <c r="S95" s="18">
        <f>S93*R95/100</f>
        <v>2.1176470588235294</v>
      </c>
      <c r="T95" s="16">
        <v>3</v>
      </c>
      <c r="U95" s="18">
        <f>U93*T95/100</f>
        <v>2.7882352941176469</v>
      </c>
      <c r="X95" s="147"/>
      <c r="Y95" s="148"/>
      <c r="Z95" s="25"/>
    </row>
    <row r="96" spans="1:26" ht="15.75" customHeight="1" x14ac:dyDescent="0.25">
      <c r="A96" s="17"/>
      <c r="B96" s="204" t="s">
        <v>255</v>
      </c>
      <c r="C96" s="205"/>
      <c r="D96" s="17">
        <v>3</v>
      </c>
      <c r="E96" s="18">
        <f>E93*D96/100</f>
        <v>2.4</v>
      </c>
      <c r="F96" s="16">
        <v>3</v>
      </c>
      <c r="G96" s="18">
        <f>G93*F96/100</f>
        <v>2.7882352941176469</v>
      </c>
      <c r="H96" s="16">
        <v>3</v>
      </c>
      <c r="I96" s="18">
        <f>I93*H96/100</f>
        <v>2.7882352941176469</v>
      </c>
      <c r="J96" s="16">
        <v>2</v>
      </c>
      <c r="K96" s="18">
        <f>K93*J96/100</f>
        <v>1.8588235294117645</v>
      </c>
      <c r="L96" s="16">
        <v>3</v>
      </c>
      <c r="M96" s="18">
        <f>M93*L96/100</f>
        <v>2.9294117647058822</v>
      </c>
      <c r="N96" s="16">
        <v>2</v>
      </c>
      <c r="O96" s="18">
        <f>O93*N96/100</f>
        <v>1.7882352941176471</v>
      </c>
      <c r="P96" s="16">
        <v>3</v>
      </c>
      <c r="Q96" s="18">
        <f>Q93*P96/100</f>
        <v>2.0823529411764703</v>
      </c>
      <c r="R96" s="16"/>
      <c r="S96" s="18"/>
      <c r="T96" s="16">
        <v>2</v>
      </c>
      <c r="U96" s="18">
        <f>U93*T96/100</f>
        <v>1.8588235294117645</v>
      </c>
      <c r="X96" s="147"/>
      <c r="Y96" s="148"/>
      <c r="Z96" s="25"/>
    </row>
    <row r="97" spans="1:26" ht="15.75" customHeight="1" x14ac:dyDescent="0.25">
      <c r="A97" s="17"/>
      <c r="B97" s="204" t="s">
        <v>256</v>
      </c>
      <c r="C97" s="205"/>
      <c r="D97" s="17">
        <v>3</v>
      </c>
      <c r="E97" s="18">
        <f>E93*D97/100</f>
        <v>2.4</v>
      </c>
      <c r="F97" s="16"/>
      <c r="G97" s="18"/>
      <c r="H97" s="16"/>
      <c r="I97" s="18"/>
      <c r="J97" s="16"/>
      <c r="K97" s="18"/>
      <c r="L97" s="16"/>
      <c r="M97" s="18"/>
      <c r="N97" s="16">
        <v>2</v>
      </c>
      <c r="O97" s="18">
        <f>O93*N97/100</f>
        <v>1.7882352941176471</v>
      </c>
      <c r="P97" s="16"/>
      <c r="Q97" s="18"/>
      <c r="R97" s="16">
        <v>3</v>
      </c>
      <c r="S97" s="18">
        <f>S93*R97/100</f>
        <v>2.1176470588235294</v>
      </c>
      <c r="T97" s="16">
        <v>3</v>
      </c>
      <c r="U97" s="18">
        <f>U93*T97/100</f>
        <v>2.7882352941176469</v>
      </c>
      <c r="X97" s="147"/>
      <c r="Y97" s="148"/>
      <c r="Z97" s="25"/>
    </row>
    <row r="98" spans="1:26" ht="15.75" customHeight="1" x14ac:dyDescent="0.25">
      <c r="A98" s="17"/>
      <c r="B98" s="204" t="s">
        <v>257</v>
      </c>
      <c r="C98" s="205"/>
      <c r="D98" s="17">
        <v>2</v>
      </c>
      <c r="E98" s="18">
        <f>E93*D98/100</f>
        <v>1.6</v>
      </c>
      <c r="F98" s="16">
        <v>2</v>
      </c>
      <c r="G98" s="18">
        <f>G93*F98/100</f>
        <v>1.8588235294117645</v>
      </c>
      <c r="H98" s="16"/>
      <c r="I98" s="18"/>
      <c r="J98" s="16"/>
      <c r="K98" s="18"/>
      <c r="L98" s="16"/>
      <c r="M98" s="18"/>
      <c r="N98" s="16"/>
      <c r="O98" s="18"/>
      <c r="P98" s="16">
        <v>3</v>
      </c>
      <c r="Q98" s="18">
        <f>Q93*P98/100</f>
        <v>2.0823529411764703</v>
      </c>
      <c r="R98" s="16">
        <v>3</v>
      </c>
      <c r="S98" s="18">
        <f>S93*R98/100</f>
        <v>2.1176470588235294</v>
      </c>
      <c r="T98" s="16"/>
      <c r="U98" s="18"/>
      <c r="X98" s="147"/>
      <c r="Y98" s="148"/>
      <c r="Z98" s="25"/>
    </row>
    <row r="99" spans="1:26" ht="15.75" customHeight="1" x14ac:dyDescent="0.25">
      <c r="A99" s="135"/>
      <c r="B99" s="206" t="s">
        <v>258</v>
      </c>
      <c r="C99" s="196"/>
      <c r="D99" s="136">
        <v>2</v>
      </c>
      <c r="E99" s="18">
        <f>E93*D99/100</f>
        <v>1.6</v>
      </c>
      <c r="F99" s="137">
        <v>2</v>
      </c>
      <c r="G99" s="18">
        <f>G93*F99/100</f>
        <v>1.8588235294117645</v>
      </c>
      <c r="H99" s="137">
        <v>2</v>
      </c>
      <c r="I99" s="18">
        <f>I93*H99/100</f>
        <v>1.8588235294117645</v>
      </c>
      <c r="J99" s="139"/>
      <c r="K99" s="18"/>
      <c r="L99" s="139">
        <v>2</v>
      </c>
      <c r="M99" s="18">
        <f>M93*L99/100</f>
        <v>1.9529411764705882</v>
      </c>
      <c r="N99" s="139"/>
      <c r="O99" s="18"/>
      <c r="P99" s="139">
        <v>2</v>
      </c>
      <c r="Q99" s="18">
        <f>Q93*P99/100</f>
        <v>1.388235294117647</v>
      </c>
      <c r="R99" s="139"/>
      <c r="S99" s="18"/>
      <c r="T99" s="139">
        <v>3</v>
      </c>
      <c r="U99" s="18">
        <f>U93*T99/100</f>
        <v>2.7882352941176469</v>
      </c>
      <c r="X99" s="149"/>
      <c r="Y99" s="148"/>
      <c r="Z99" s="150"/>
    </row>
    <row r="100" spans="1:26" ht="15.75" customHeight="1" x14ac:dyDescent="0.25">
      <c r="A100" s="135"/>
      <c r="B100" s="206" t="s">
        <v>259</v>
      </c>
      <c r="C100" s="196"/>
      <c r="D100" s="136">
        <v>2</v>
      </c>
      <c r="E100" s="18">
        <f>E93*D100/100</f>
        <v>1.6</v>
      </c>
      <c r="F100" s="137"/>
      <c r="G100" s="18"/>
      <c r="H100" s="137"/>
      <c r="I100" s="18"/>
      <c r="J100" s="139"/>
      <c r="K100" s="18"/>
      <c r="L100" s="139"/>
      <c r="M100" s="18"/>
      <c r="N100" s="139">
        <v>2</v>
      </c>
      <c r="O100" s="18">
        <f>O93*N100/100</f>
        <v>1.7882352941176471</v>
      </c>
      <c r="P100" s="139"/>
      <c r="Q100" s="18"/>
      <c r="R100" s="139">
        <v>2</v>
      </c>
      <c r="S100" s="18">
        <f>S93*R100/100</f>
        <v>1.411764705882353</v>
      </c>
      <c r="T100" s="139"/>
      <c r="U100" s="18"/>
      <c r="X100" s="149"/>
      <c r="Y100" s="151"/>
      <c r="Z100" s="150"/>
    </row>
    <row r="101" spans="1:26" ht="15.75" customHeight="1" x14ac:dyDescent="0.25">
      <c r="A101" s="141"/>
      <c r="B101" s="195" t="s">
        <v>260</v>
      </c>
      <c r="C101" s="196"/>
      <c r="D101" s="142">
        <v>3</v>
      </c>
      <c r="E101" s="18">
        <f>E93*D101/100</f>
        <v>2.4</v>
      </c>
      <c r="F101" s="143">
        <v>2</v>
      </c>
      <c r="G101" s="18">
        <f>G93*F101/100</f>
        <v>1.8588235294117645</v>
      </c>
      <c r="H101" s="143"/>
      <c r="I101" s="18"/>
      <c r="J101" s="144">
        <v>2</v>
      </c>
      <c r="K101" s="18">
        <f>K93*J101/100</f>
        <v>1.8588235294117645</v>
      </c>
      <c r="L101" s="144"/>
      <c r="M101" s="18"/>
      <c r="N101" s="144">
        <v>3</v>
      </c>
      <c r="O101" s="18">
        <f>O93*N101/100</f>
        <v>2.6823529411764708</v>
      </c>
      <c r="P101" s="144"/>
      <c r="Q101" s="18"/>
      <c r="R101" s="143">
        <v>2</v>
      </c>
      <c r="S101" s="18">
        <f>S93*R101/100</f>
        <v>1.411764705882353</v>
      </c>
      <c r="T101" s="144">
        <v>2</v>
      </c>
      <c r="U101" s="18">
        <f>U93*T101/100</f>
        <v>1.8588235294117645</v>
      </c>
      <c r="X101" s="149"/>
      <c r="Y101" s="148"/>
      <c r="Z101" s="150"/>
    </row>
    <row r="102" spans="1:26" ht="15.75" customHeight="1" x14ac:dyDescent="0.25">
      <c r="A102" s="56"/>
      <c r="B102" s="224" t="s">
        <v>448</v>
      </c>
      <c r="C102" s="225"/>
      <c r="D102" s="57"/>
      <c r="E102" s="155">
        <f>SUM(D7:D91)</f>
        <v>48.840000000000011</v>
      </c>
      <c r="F102" s="57"/>
      <c r="G102" s="155">
        <f>SUM(F7:F91)</f>
        <v>55.960000000000015</v>
      </c>
      <c r="H102" s="57"/>
      <c r="I102" s="155">
        <f>SUM(H7:H91)</f>
        <v>52.95000000000001</v>
      </c>
      <c r="J102" s="57"/>
      <c r="K102" s="155">
        <f>SUM(J7:J91)</f>
        <v>55.550000000000011</v>
      </c>
      <c r="L102" s="57"/>
      <c r="M102" s="155">
        <f>SUM(L7:L91)</f>
        <v>59.22</v>
      </c>
      <c r="N102" s="57"/>
      <c r="O102" s="155">
        <f>SUM(N7:N91)</f>
        <v>54.640000000000015</v>
      </c>
      <c r="P102" s="57"/>
      <c r="Q102" s="155">
        <f>SUM(P7:P91)</f>
        <v>48.68</v>
      </c>
      <c r="R102" s="57"/>
      <c r="S102" s="155">
        <f>SUM(R7:R91)</f>
        <v>50.53</v>
      </c>
      <c r="T102" s="57"/>
      <c r="U102" s="155">
        <f>SUM(T7:T91)</f>
        <v>64.27</v>
      </c>
    </row>
    <row r="103" spans="1:26" ht="15.75" customHeight="1" x14ac:dyDescent="0.25">
      <c r="A103" s="56"/>
      <c r="B103" s="225" t="s">
        <v>449</v>
      </c>
      <c r="C103" s="225"/>
      <c r="D103" s="57"/>
      <c r="E103" s="45">
        <f>E102/85*100</f>
        <v>57.458823529411774</v>
      </c>
      <c r="F103" s="57"/>
      <c r="G103" s="45">
        <f>G102/85*100</f>
        <v>65.835294117647081</v>
      </c>
      <c r="H103" s="57"/>
      <c r="I103" s="45">
        <f>I102/85*100</f>
        <v>62.294117647058833</v>
      </c>
      <c r="J103" s="57"/>
      <c r="K103" s="45">
        <f>K102/85*100</f>
        <v>65.352941176470608</v>
      </c>
      <c r="L103" s="57"/>
      <c r="M103" s="45">
        <f>M102/85*100</f>
        <v>69.670588235294119</v>
      </c>
      <c r="N103" s="57"/>
      <c r="O103" s="45">
        <f>O102/85*100</f>
        <v>64.282352941176484</v>
      </c>
      <c r="P103" s="57"/>
      <c r="Q103" s="45">
        <f>Q102/85*100</f>
        <v>57.27058823529412</v>
      </c>
      <c r="R103" s="57"/>
      <c r="S103" s="45">
        <f>S102/85*100</f>
        <v>59.44705882352941</v>
      </c>
      <c r="T103" s="57"/>
      <c r="U103" s="45">
        <f>U102/85*100</f>
        <v>75.611764705882351</v>
      </c>
    </row>
    <row r="104" spans="1:26" ht="15.75" customHeight="1" x14ac:dyDescent="0.25">
      <c r="A104" s="53"/>
      <c r="G104" s="158"/>
    </row>
    <row r="105" spans="1:26" ht="15.75" customHeight="1" x14ac:dyDescent="0.25">
      <c r="A105" s="53"/>
    </row>
    <row r="106" spans="1:26" ht="15.75" customHeight="1" x14ac:dyDescent="0.25">
      <c r="A106" s="53"/>
    </row>
    <row r="107" spans="1:26" ht="15.75" customHeight="1" x14ac:dyDescent="0.25">
      <c r="A107" s="53"/>
    </row>
    <row r="108" spans="1:26" ht="15.75" customHeight="1" x14ac:dyDescent="0.25">
      <c r="A108" s="53"/>
    </row>
    <row r="109" spans="1:26" ht="15.75" customHeight="1" x14ac:dyDescent="0.25">
      <c r="A109" s="53"/>
    </row>
    <row r="110" spans="1:26" ht="15.75" customHeight="1" x14ac:dyDescent="0.25">
      <c r="A110" s="53"/>
    </row>
    <row r="111" spans="1:26" ht="15.75" customHeight="1" x14ac:dyDescent="0.25">
      <c r="A111" s="53"/>
    </row>
    <row r="112" spans="1:26" ht="15.75" customHeight="1" x14ac:dyDescent="0.25">
      <c r="A112" s="53"/>
    </row>
    <row r="113" spans="1:14" ht="15.75" customHeight="1" x14ac:dyDescent="0.25">
      <c r="A113" s="53"/>
    </row>
    <row r="114" spans="1:14" ht="15.75" customHeight="1" x14ac:dyDescent="0.25"/>
    <row r="115" spans="1:14" ht="15.75" customHeight="1" x14ac:dyDescent="0.25"/>
    <row r="116" spans="1:14" ht="15.75" customHeight="1" x14ac:dyDescent="0.25">
      <c r="G116" s="54"/>
      <c r="H116" s="54"/>
      <c r="I116" s="54"/>
      <c r="K116" s="54"/>
      <c r="L116" s="54"/>
    </row>
    <row r="117" spans="1:14" ht="15.75" customHeight="1" x14ac:dyDescent="0.25">
      <c r="I117" s="54"/>
      <c r="K117" s="55"/>
      <c r="L117" s="55"/>
      <c r="M117" s="54"/>
      <c r="N117" s="54"/>
    </row>
    <row r="118" spans="1:14" ht="15.75" customHeight="1" x14ac:dyDescent="0.25"/>
    <row r="119" spans="1:14" ht="15.75" customHeight="1" x14ac:dyDescent="0.25"/>
    <row r="120" spans="1:14" ht="15.75" customHeight="1" x14ac:dyDescent="0.25"/>
    <row r="121" spans="1:14" ht="15.75" customHeight="1" x14ac:dyDescent="0.25"/>
    <row r="122" spans="1:14" ht="15.75" customHeight="1" x14ac:dyDescent="0.25"/>
    <row r="123" spans="1:14" ht="15.75" customHeight="1" x14ac:dyDescent="0.25"/>
    <row r="124" spans="1:14" ht="15.75" customHeight="1" x14ac:dyDescent="0.25"/>
    <row r="125" spans="1:14" ht="15.75" customHeight="1" x14ac:dyDescent="0.25"/>
    <row r="126" spans="1:14" ht="15.75" customHeight="1" x14ac:dyDescent="0.25"/>
    <row r="127" spans="1:14" ht="15.75" customHeight="1" x14ac:dyDescent="0.25"/>
    <row r="128" spans="1:14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</sheetData>
  <mergeCells count="24">
    <mergeCell ref="D6:E6"/>
    <mergeCell ref="F6:G6"/>
    <mergeCell ref="B95:C95"/>
    <mergeCell ref="B96:C96"/>
    <mergeCell ref="B97:C97"/>
    <mergeCell ref="B92:C92"/>
    <mergeCell ref="B93:C93"/>
    <mergeCell ref="B94:C94"/>
    <mergeCell ref="B102:C102"/>
    <mergeCell ref="B103:C103"/>
    <mergeCell ref="A1:U1"/>
    <mergeCell ref="A2:U2"/>
    <mergeCell ref="A4:U4"/>
    <mergeCell ref="H6:I6"/>
    <mergeCell ref="J6:K6"/>
    <mergeCell ref="L6:M6"/>
    <mergeCell ref="N6:O6"/>
    <mergeCell ref="T6:U6"/>
    <mergeCell ref="R6:S6"/>
    <mergeCell ref="B100:C100"/>
    <mergeCell ref="B101:C101"/>
    <mergeCell ref="P6:Q6"/>
    <mergeCell ref="B98:C98"/>
    <mergeCell ref="B99:C99"/>
  </mergeCells>
  <conditionalFormatting sqref="D7:D91 F7:F91 H7:H91 J7:J91 L7:L91 N7:N91 P7:P91 R7:R91 T7:T91">
    <cfRule type="cellIs" dxfId="42" priority="4" operator="lessThan">
      <formula>0.55</formula>
    </cfRule>
  </conditionalFormatting>
  <conditionalFormatting sqref="E7:E91">
    <cfRule type="containsText" dxfId="41" priority="2" operator="containsText" text="N">
      <formula>NOT(ISERROR(SEARCH("N",E7)))</formula>
    </cfRule>
  </conditionalFormatting>
  <conditionalFormatting sqref="G7:G91 I7:I91 K7:K91 M7:M91 O7:O91 Q7:Q91 S7:S91 U7:U91">
    <cfRule type="containsText" dxfId="40" priority="1" operator="containsText" text="N">
      <formula>NOT(ISERROR(SEARCH("N",G7)))</formula>
    </cfRule>
  </conditionalFormatting>
  <printOptions horizontalCentered="1"/>
  <pageMargins left="0.7" right="0.7" top="0.75" bottom="0.75" header="0" footer="0"/>
  <pageSetup paperSize="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326"/>
  <sheetViews>
    <sheetView zoomScaleNormal="100" workbookViewId="0"/>
  </sheetViews>
  <sheetFormatPr defaultColWidth="12.5703125" defaultRowHeight="15" customHeight="1" x14ac:dyDescent="0.25"/>
  <cols>
    <col min="1" max="1" width="7.5703125" customWidth="1"/>
    <col min="2" max="2" width="15.42578125" customWidth="1"/>
    <col min="3" max="3" width="45.140625" bestFit="1" customWidth="1"/>
    <col min="4" max="4" width="7.5703125" customWidth="1"/>
    <col min="5" max="5" width="8.5703125" customWidth="1"/>
    <col min="6" max="6" width="7.5703125" customWidth="1"/>
    <col min="7" max="7" width="8.85546875" bestFit="1" customWidth="1"/>
    <col min="8" max="8" width="7.5703125" customWidth="1"/>
    <col min="9" max="9" width="9.140625" bestFit="1" customWidth="1"/>
    <col min="10" max="10" width="7.5703125" customWidth="1"/>
    <col min="11" max="11" width="8.85546875" bestFit="1" customWidth="1"/>
    <col min="12" max="12" width="7.5703125" customWidth="1"/>
    <col min="13" max="13" width="8.85546875" bestFit="1" customWidth="1"/>
    <col min="14" max="14" width="7.5703125" customWidth="1"/>
    <col min="15" max="15" width="8.85546875" bestFit="1" customWidth="1"/>
    <col min="16" max="16" width="7.5703125" customWidth="1"/>
    <col min="17" max="17" width="8.85546875" bestFit="1" customWidth="1"/>
    <col min="18" max="18" width="7.5703125" customWidth="1"/>
    <col min="19" max="19" width="8.85546875" bestFit="1" customWidth="1"/>
    <col min="20" max="20" width="7.5703125" customWidth="1"/>
    <col min="21" max="21" width="8.85546875" bestFit="1" customWidth="1"/>
  </cols>
  <sheetData>
    <row r="1" spans="1:21" ht="15.75" x14ac:dyDescent="0.25">
      <c r="A1" s="226" t="s">
        <v>68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ht="15.75" x14ac:dyDescent="0.25">
      <c r="A2" s="226" t="s">
        <v>69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8.75" x14ac:dyDescent="0.25">
      <c r="A4" s="227" t="s">
        <v>617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</row>
    <row r="6" spans="1:21" ht="104.25" customHeight="1" x14ac:dyDescent="0.25">
      <c r="A6" s="12" t="s">
        <v>71</v>
      </c>
      <c r="B6" s="12" t="s">
        <v>72</v>
      </c>
      <c r="C6" s="12" t="s">
        <v>73</v>
      </c>
      <c r="D6" s="201" t="s">
        <v>618</v>
      </c>
      <c r="E6" s="223"/>
      <c r="F6" s="201" t="s">
        <v>619</v>
      </c>
      <c r="G6" s="223"/>
      <c r="H6" s="201" t="s">
        <v>620</v>
      </c>
      <c r="I6" s="223"/>
      <c r="J6" s="201" t="s">
        <v>621</v>
      </c>
      <c r="K6" s="223"/>
      <c r="L6" s="201" t="s">
        <v>622</v>
      </c>
      <c r="M6" s="223"/>
      <c r="N6" s="201" t="s">
        <v>623</v>
      </c>
      <c r="O6" s="223"/>
      <c r="P6" s="201" t="s">
        <v>624</v>
      </c>
      <c r="Q6" s="223"/>
      <c r="R6" s="201" t="s">
        <v>625</v>
      </c>
      <c r="S6" s="223"/>
      <c r="T6" s="201" t="s">
        <v>626</v>
      </c>
      <c r="U6" s="223"/>
    </row>
    <row r="7" spans="1:21" ht="15.75" x14ac:dyDescent="0.25">
      <c r="A7" s="13">
        <v>1</v>
      </c>
      <c r="B7" s="32">
        <v>1701</v>
      </c>
      <c r="C7" s="32" t="s">
        <v>627</v>
      </c>
      <c r="D7" s="14">
        <v>0.62</v>
      </c>
      <c r="E7" s="13" t="str">
        <f t="shared" ref="E7:E71" si="0">IF(D7&gt;=55%,"Y","N")</f>
        <v>Y</v>
      </c>
      <c r="F7" s="14">
        <v>0.66</v>
      </c>
      <c r="G7" s="13" t="str">
        <f t="shared" ref="G7:G71" si="1">IF(F7&gt;=55%,"Y","N")</f>
        <v>Y</v>
      </c>
      <c r="H7" s="14">
        <v>0.53</v>
      </c>
      <c r="I7" s="13" t="str">
        <f>IF(H7&gt;=55%,"Y","N")</f>
        <v>N</v>
      </c>
      <c r="J7" s="14">
        <v>0.77</v>
      </c>
      <c r="K7" s="13" t="str">
        <f t="shared" ref="K7:K71" si="2">IF(J7&gt;=55%,"Y","N")</f>
        <v>Y</v>
      </c>
      <c r="L7" s="14">
        <v>0.66</v>
      </c>
      <c r="M7" s="13" t="str">
        <f>IF(L7&gt;=55%,"Y","N")</f>
        <v>Y</v>
      </c>
      <c r="N7" s="14">
        <v>0.68500000000000005</v>
      </c>
      <c r="O7" s="13" t="str">
        <f t="shared" ref="O7:O71" si="3">IF(N7&gt;=55%,"Y","N")</f>
        <v>Y</v>
      </c>
      <c r="P7" s="14">
        <v>0.66</v>
      </c>
      <c r="Q7" s="13" t="str">
        <f t="shared" ref="Q7:Q71" si="4">IF(P7&gt;=55%,"Y","N")</f>
        <v>Y</v>
      </c>
      <c r="R7" s="14">
        <v>0.65</v>
      </c>
      <c r="S7" s="13" t="str">
        <f t="shared" ref="S7:S71" si="5">IF(R7&gt;=55%,"Y","N")</f>
        <v>Y</v>
      </c>
      <c r="T7" s="14">
        <v>0.86</v>
      </c>
      <c r="U7" s="13" t="str">
        <f t="shared" ref="U7:U71" si="6">IF(T7&gt;=55%,"Y","N")</f>
        <v>Y</v>
      </c>
    </row>
    <row r="8" spans="1:21" ht="15.75" x14ac:dyDescent="0.25">
      <c r="A8" s="13">
        <v>2</v>
      </c>
      <c r="B8" s="32">
        <v>1702</v>
      </c>
      <c r="C8" s="32" t="s">
        <v>628</v>
      </c>
      <c r="D8" s="14">
        <v>0.62</v>
      </c>
      <c r="E8" s="13" t="str">
        <f t="shared" si="0"/>
        <v>Y</v>
      </c>
      <c r="F8" s="14">
        <v>0.66</v>
      </c>
      <c r="G8" s="13" t="str">
        <f t="shared" si="1"/>
        <v>Y</v>
      </c>
      <c r="H8" s="14">
        <v>0.63</v>
      </c>
      <c r="I8" s="13" t="str">
        <f t="shared" ref="I8:I71" si="7">IF(H8&gt;=55%,"Y","N")</f>
        <v>Y</v>
      </c>
      <c r="J8" s="14">
        <v>0.7</v>
      </c>
      <c r="K8" s="13" t="str">
        <f t="shared" si="2"/>
        <v>Y</v>
      </c>
      <c r="L8" s="14">
        <v>0.47</v>
      </c>
      <c r="M8" s="13" t="str">
        <f t="shared" ref="M8:M71" si="8">IF(L8&gt;=55%,"Y","N")</f>
        <v>N</v>
      </c>
      <c r="N8" s="14">
        <v>0.63500000000000001</v>
      </c>
      <c r="O8" s="13" t="str">
        <f t="shared" si="3"/>
        <v>Y</v>
      </c>
      <c r="P8" s="14">
        <v>0.71</v>
      </c>
      <c r="Q8" s="13" t="str">
        <f t="shared" si="4"/>
        <v>Y</v>
      </c>
      <c r="R8" s="14">
        <v>0.57999999999999996</v>
      </c>
      <c r="S8" s="13" t="str">
        <f t="shared" si="5"/>
        <v>Y</v>
      </c>
      <c r="T8" s="14">
        <v>0.7</v>
      </c>
      <c r="U8" s="13" t="str">
        <f t="shared" si="6"/>
        <v>Y</v>
      </c>
    </row>
    <row r="9" spans="1:21" ht="15.75" x14ac:dyDescent="0.25">
      <c r="A9" s="13">
        <v>3</v>
      </c>
      <c r="B9" s="32">
        <v>1703</v>
      </c>
      <c r="C9" s="32" t="s">
        <v>629</v>
      </c>
      <c r="D9" s="14">
        <v>0.67500000000000004</v>
      </c>
      <c r="E9" s="13" t="str">
        <f t="shared" si="0"/>
        <v>Y</v>
      </c>
      <c r="F9" s="14">
        <v>0.52</v>
      </c>
      <c r="G9" s="13" t="str">
        <f t="shared" si="1"/>
        <v>N</v>
      </c>
      <c r="H9" s="14">
        <v>0.6</v>
      </c>
      <c r="I9" s="13" t="str">
        <f t="shared" si="7"/>
        <v>Y</v>
      </c>
      <c r="J9" s="14">
        <v>0.68</v>
      </c>
      <c r="K9" s="13" t="str">
        <f t="shared" si="2"/>
        <v>Y</v>
      </c>
      <c r="L9" s="14">
        <v>0.49</v>
      </c>
      <c r="M9" s="13" t="str">
        <f t="shared" si="8"/>
        <v>N</v>
      </c>
      <c r="N9" s="14">
        <v>0.58499999999999996</v>
      </c>
      <c r="O9" s="13" t="str">
        <f t="shared" si="3"/>
        <v>Y</v>
      </c>
      <c r="P9" s="14">
        <v>0.69</v>
      </c>
      <c r="Q9" s="13" t="str">
        <f t="shared" si="4"/>
        <v>Y</v>
      </c>
      <c r="R9" s="14">
        <v>0.59</v>
      </c>
      <c r="S9" s="13" t="str">
        <f t="shared" si="5"/>
        <v>Y</v>
      </c>
      <c r="T9" s="14">
        <v>0.57999999999999996</v>
      </c>
      <c r="U9" s="13" t="str">
        <f t="shared" si="6"/>
        <v>Y</v>
      </c>
    </row>
    <row r="10" spans="1:21" ht="15.75" x14ac:dyDescent="0.25">
      <c r="A10" s="13">
        <v>4</v>
      </c>
      <c r="B10" s="32">
        <v>1603</v>
      </c>
      <c r="C10" s="32" t="s">
        <v>630</v>
      </c>
      <c r="D10" s="14">
        <v>0.62</v>
      </c>
      <c r="E10" s="13" t="str">
        <f t="shared" si="0"/>
        <v>Y</v>
      </c>
      <c r="F10" s="14">
        <v>0.56000000000000005</v>
      </c>
      <c r="G10" s="13" t="str">
        <f t="shared" si="1"/>
        <v>Y</v>
      </c>
      <c r="H10" s="14">
        <v>0.51</v>
      </c>
      <c r="I10" s="13" t="str">
        <f t="shared" si="7"/>
        <v>N</v>
      </c>
      <c r="J10" s="14">
        <v>0.65</v>
      </c>
      <c r="K10" s="13" t="str">
        <f t="shared" si="2"/>
        <v>Y</v>
      </c>
      <c r="L10" s="14">
        <v>0.57999999999999996</v>
      </c>
      <c r="M10" s="13" t="str">
        <f t="shared" si="8"/>
        <v>Y</v>
      </c>
      <c r="N10" s="14">
        <v>0.57499999999999996</v>
      </c>
      <c r="O10" s="13" t="str">
        <f t="shared" si="3"/>
        <v>Y</v>
      </c>
      <c r="P10" s="14">
        <v>0.59</v>
      </c>
      <c r="Q10" s="13" t="str">
        <f t="shared" si="4"/>
        <v>Y</v>
      </c>
      <c r="R10" s="14">
        <v>0.56999999999999995</v>
      </c>
      <c r="S10" s="13" t="str">
        <f t="shared" si="5"/>
        <v>Y</v>
      </c>
      <c r="T10" s="14">
        <v>0.61</v>
      </c>
      <c r="U10" s="13" t="str">
        <f t="shared" si="6"/>
        <v>Y</v>
      </c>
    </row>
    <row r="11" spans="1:21" ht="15.75" x14ac:dyDescent="0.25">
      <c r="A11" s="13">
        <v>5</v>
      </c>
      <c r="B11" s="32">
        <v>1706</v>
      </c>
      <c r="C11" s="32" t="s">
        <v>631</v>
      </c>
      <c r="D11" s="14">
        <v>0.71499999999999997</v>
      </c>
      <c r="E11" s="13" t="str">
        <f t="shared" si="0"/>
        <v>Y</v>
      </c>
      <c r="F11" s="14">
        <v>0.67</v>
      </c>
      <c r="G11" s="13" t="str">
        <f t="shared" si="1"/>
        <v>Y</v>
      </c>
      <c r="H11" s="14">
        <v>0.55000000000000004</v>
      </c>
      <c r="I11" s="13" t="str">
        <f t="shared" si="7"/>
        <v>Y</v>
      </c>
      <c r="J11" s="14">
        <v>0.69</v>
      </c>
      <c r="K11" s="13" t="str">
        <f t="shared" si="2"/>
        <v>Y</v>
      </c>
      <c r="L11" s="14">
        <v>0.54</v>
      </c>
      <c r="M11" s="13" t="str">
        <f t="shared" si="8"/>
        <v>N</v>
      </c>
      <c r="N11" s="14">
        <v>0.72499999999999998</v>
      </c>
      <c r="O11" s="13" t="str">
        <f t="shared" si="3"/>
        <v>Y</v>
      </c>
      <c r="P11" s="14">
        <v>0.75</v>
      </c>
      <c r="Q11" s="13" t="str">
        <f t="shared" si="4"/>
        <v>Y</v>
      </c>
      <c r="R11" s="14">
        <v>0.56999999999999995</v>
      </c>
      <c r="S11" s="13" t="str">
        <f t="shared" si="5"/>
        <v>Y</v>
      </c>
      <c r="T11" s="14">
        <v>0.77</v>
      </c>
      <c r="U11" s="13" t="str">
        <f t="shared" si="6"/>
        <v>Y</v>
      </c>
    </row>
    <row r="12" spans="1:21" ht="15.75" x14ac:dyDescent="0.25">
      <c r="A12" s="13">
        <v>6</v>
      </c>
      <c r="B12" s="32">
        <v>1707</v>
      </c>
      <c r="C12" s="32" t="s">
        <v>632</v>
      </c>
      <c r="D12" s="14">
        <v>0.7</v>
      </c>
      <c r="E12" s="13" t="str">
        <f t="shared" si="0"/>
        <v>Y</v>
      </c>
      <c r="F12" s="14">
        <v>0.68</v>
      </c>
      <c r="G12" s="13" t="str">
        <f t="shared" si="1"/>
        <v>Y</v>
      </c>
      <c r="H12" s="14">
        <v>0.51</v>
      </c>
      <c r="I12" s="13" t="str">
        <f t="shared" si="7"/>
        <v>N</v>
      </c>
      <c r="J12" s="14">
        <v>0.66</v>
      </c>
      <c r="K12" s="13" t="str">
        <f t="shared" si="2"/>
        <v>Y</v>
      </c>
      <c r="L12" s="14">
        <v>0.56999999999999995</v>
      </c>
      <c r="M12" s="13" t="str">
        <f t="shared" si="8"/>
        <v>Y</v>
      </c>
      <c r="N12" s="14">
        <v>0.64</v>
      </c>
      <c r="O12" s="13" t="str">
        <f t="shared" si="3"/>
        <v>Y</v>
      </c>
      <c r="P12" s="14">
        <v>0.7</v>
      </c>
      <c r="Q12" s="13" t="str">
        <f t="shared" si="4"/>
        <v>Y</v>
      </c>
      <c r="R12" s="14">
        <v>0.56999999999999995</v>
      </c>
      <c r="S12" s="13" t="str">
        <f t="shared" si="5"/>
        <v>Y</v>
      </c>
      <c r="T12" s="14">
        <v>0.74</v>
      </c>
      <c r="U12" s="13" t="str">
        <f t="shared" si="6"/>
        <v>Y</v>
      </c>
    </row>
    <row r="13" spans="1:21" ht="15.75" x14ac:dyDescent="0.25">
      <c r="A13" s="13">
        <v>7</v>
      </c>
      <c r="B13" s="32">
        <v>1708</v>
      </c>
      <c r="C13" s="32" t="s">
        <v>633</v>
      </c>
      <c r="D13" s="14">
        <v>0.64500000000000002</v>
      </c>
      <c r="E13" s="13" t="str">
        <f t="shared" si="0"/>
        <v>Y</v>
      </c>
      <c r="F13" s="14">
        <v>0.66</v>
      </c>
      <c r="G13" s="13" t="str">
        <f t="shared" si="1"/>
        <v>Y</v>
      </c>
      <c r="H13" s="14">
        <v>0.52</v>
      </c>
      <c r="I13" s="13" t="str">
        <f t="shared" si="7"/>
        <v>N</v>
      </c>
      <c r="J13" s="14">
        <v>0.76</v>
      </c>
      <c r="K13" s="13" t="str">
        <f t="shared" si="2"/>
        <v>Y</v>
      </c>
      <c r="L13" s="14">
        <v>0.6</v>
      </c>
      <c r="M13" s="13" t="str">
        <f t="shared" si="8"/>
        <v>Y</v>
      </c>
      <c r="N13" s="14">
        <v>0.72499999999999998</v>
      </c>
      <c r="O13" s="13" t="str">
        <f t="shared" si="3"/>
        <v>Y</v>
      </c>
      <c r="P13" s="14">
        <v>0.74</v>
      </c>
      <c r="Q13" s="13" t="str">
        <f t="shared" si="4"/>
        <v>Y</v>
      </c>
      <c r="R13" s="14">
        <v>0.68</v>
      </c>
      <c r="S13" s="13" t="str">
        <f t="shared" si="5"/>
        <v>Y</v>
      </c>
      <c r="T13" s="14">
        <v>0.8</v>
      </c>
      <c r="U13" s="13" t="str">
        <f t="shared" si="6"/>
        <v>Y</v>
      </c>
    </row>
    <row r="14" spans="1:21" ht="15.75" x14ac:dyDescent="0.25">
      <c r="A14" s="13">
        <v>8</v>
      </c>
      <c r="B14" s="32">
        <v>1709</v>
      </c>
      <c r="C14" s="32" t="s">
        <v>634</v>
      </c>
      <c r="D14" s="14">
        <v>0.625</v>
      </c>
      <c r="E14" s="13" t="str">
        <f t="shared" si="0"/>
        <v>Y</v>
      </c>
      <c r="F14" s="14">
        <v>0.59</v>
      </c>
      <c r="G14" s="13" t="str">
        <f t="shared" si="1"/>
        <v>Y</v>
      </c>
      <c r="H14" s="14">
        <v>0.52</v>
      </c>
      <c r="I14" s="13" t="str">
        <f t="shared" si="7"/>
        <v>N</v>
      </c>
      <c r="J14" s="14">
        <v>0.65</v>
      </c>
      <c r="K14" s="13" t="str">
        <f t="shared" si="2"/>
        <v>Y</v>
      </c>
      <c r="L14" s="14">
        <v>0.52</v>
      </c>
      <c r="M14" s="13" t="str">
        <f t="shared" si="8"/>
        <v>N</v>
      </c>
      <c r="N14" s="14">
        <v>0.68500000000000005</v>
      </c>
      <c r="O14" s="13" t="str">
        <f t="shared" si="3"/>
        <v>Y</v>
      </c>
      <c r="P14" s="14">
        <v>0.68</v>
      </c>
      <c r="Q14" s="13" t="str">
        <f t="shared" si="4"/>
        <v>Y</v>
      </c>
      <c r="R14" s="14">
        <v>0.57999999999999996</v>
      </c>
      <c r="S14" s="13" t="str">
        <f t="shared" si="5"/>
        <v>Y</v>
      </c>
      <c r="T14" s="14">
        <v>0.72</v>
      </c>
      <c r="U14" s="13" t="str">
        <f t="shared" si="6"/>
        <v>Y</v>
      </c>
    </row>
    <row r="15" spans="1:21" ht="15.75" x14ac:dyDescent="0.25">
      <c r="A15" s="13">
        <v>9</v>
      </c>
      <c r="B15" s="32">
        <v>1710</v>
      </c>
      <c r="C15" s="32" t="s">
        <v>635</v>
      </c>
      <c r="D15" s="14">
        <v>0.52</v>
      </c>
      <c r="E15" s="13" t="str">
        <f t="shared" si="0"/>
        <v>N</v>
      </c>
      <c r="F15" s="14">
        <v>0.63</v>
      </c>
      <c r="G15" s="13" t="str">
        <f t="shared" si="1"/>
        <v>Y</v>
      </c>
      <c r="H15" s="14">
        <v>0.54</v>
      </c>
      <c r="I15" s="13" t="str">
        <f t="shared" si="7"/>
        <v>N</v>
      </c>
      <c r="J15" s="14">
        <v>0.7</v>
      </c>
      <c r="K15" s="13" t="str">
        <f t="shared" si="2"/>
        <v>Y</v>
      </c>
      <c r="L15" s="14">
        <v>0.6</v>
      </c>
      <c r="M15" s="13" t="str">
        <f t="shared" si="8"/>
        <v>Y</v>
      </c>
      <c r="N15" s="14">
        <v>0.67</v>
      </c>
      <c r="O15" s="13" t="str">
        <f t="shared" si="3"/>
        <v>Y</v>
      </c>
      <c r="P15" s="14">
        <v>0.69</v>
      </c>
      <c r="Q15" s="13" t="str">
        <f t="shared" si="4"/>
        <v>Y</v>
      </c>
      <c r="R15" s="14">
        <v>0.61</v>
      </c>
      <c r="S15" s="13" t="str">
        <f t="shared" si="5"/>
        <v>Y</v>
      </c>
      <c r="T15" s="14">
        <v>0.7</v>
      </c>
      <c r="U15" s="13" t="str">
        <f t="shared" si="6"/>
        <v>Y</v>
      </c>
    </row>
    <row r="16" spans="1:21" ht="15.75" x14ac:dyDescent="0.25">
      <c r="A16" s="13">
        <v>10</v>
      </c>
      <c r="B16" s="32">
        <v>1712</v>
      </c>
      <c r="C16" s="32" t="s">
        <v>636</v>
      </c>
      <c r="D16" s="14">
        <v>0.66</v>
      </c>
      <c r="E16" s="13" t="str">
        <f t="shared" si="0"/>
        <v>Y</v>
      </c>
      <c r="F16" s="14">
        <v>0.65</v>
      </c>
      <c r="G16" s="13" t="str">
        <f t="shared" si="1"/>
        <v>Y</v>
      </c>
      <c r="H16" s="14">
        <v>0.55000000000000004</v>
      </c>
      <c r="I16" s="13" t="str">
        <f t="shared" si="7"/>
        <v>Y</v>
      </c>
      <c r="J16" s="14">
        <v>0.68</v>
      </c>
      <c r="K16" s="13" t="str">
        <f t="shared" si="2"/>
        <v>Y</v>
      </c>
      <c r="L16" s="14">
        <v>0.65</v>
      </c>
      <c r="M16" s="13" t="str">
        <f t="shared" si="8"/>
        <v>Y</v>
      </c>
      <c r="N16" s="14">
        <v>0.72</v>
      </c>
      <c r="O16" s="13" t="str">
        <f t="shared" si="3"/>
        <v>Y</v>
      </c>
      <c r="P16" s="14">
        <v>0.73</v>
      </c>
      <c r="Q16" s="13" t="str">
        <f t="shared" si="4"/>
        <v>Y</v>
      </c>
      <c r="R16" s="14">
        <v>0.6</v>
      </c>
      <c r="S16" s="13" t="str">
        <f t="shared" si="5"/>
        <v>Y</v>
      </c>
      <c r="T16" s="14">
        <v>0.76</v>
      </c>
      <c r="U16" s="13" t="str">
        <f t="shared" si="6"/>
        <v>Y</v>
      </c>
    </row>
    <row r="17" spans="1:21" ht="15.75" customHeight="1" x14ac:dyDescent="0.25">
      <c r="A17" s="13">
        <v>11</v>
      </c>
      <c r="B17" s="32">
        <v>1713</v>
      </c>
      <c r="C17" s="32" t="s">
        <v>637</v>
      </c>
      <c r="D17" s="14">
        <v>0.66</v>
      </c>
      <c r="E17" s="13" t="str">
        <f t="shared" si="0"/>
        <v>Y</v>
      </c>
      <c r="F17" s="14">
        <v>0.69</v>
      </c>
      <c r="G17" s="13" t="str">
        <f t="shared" si="1"/>
        <v>Y</v>
      </c>
      <c r="H17" s="14">
        <v>0.67</v>
      </c>
      <c r="I17" s="13" t="str">
        <f t="shared" si="7"/>
        <v>Y</v>
      </c>
      <c r="J17" s="14">
        <v>0.68</v>
      </c>
      <c r="K17" s="13" t="str">
        <f t="shared" si="2"/>
        <v>Y</v>
      </c>
      <c r="L17" s="14">
        <v>0.65</v>
      </c>
      <c r="M17" s="13" t="str">
        <f t="shared" si="8"/>
        <v>Y</v>
      </c>
      <c r="N17" s="14">
        <v>0.73</v>
      </c>
      <c r="O17" s="13" t="str">
        <f t="shared" si="3"/>
        <v>Y</v>
      </c>
      <c r="P17" s="14">
        <v>0.64</v>
      </c>
      <c r="Q17" s="13" t="str">
        <f t="shared" si="4"/>
        <v>Y</v>
      </c>
      <c r="R17" s="14">
        <v>0.62</v>
      </c>
      <c r="S17" s="13" t="str">
        <f t="shared" si="5"/>
        <v>Y</v>
      </c>
      <c r="T17" s="14">
        <v>0.77</v>
      </c>
      <c r="U17" s="13" t="str">
        <f t="shared" si="6"/>
        <v>Y</v>
      </c>
    </row>
    <row r="18" spans="1:21" ht="15.75" customHeight="1" x14ac:dyDescent="0.25">
      <c r="A18" s="13">
        <v>12</v>
      </c>
      <c r="B18" s="32">
        <v>1714</v>
      </c>
      <c r="C18" s="32" t="s">
        <v>638</v>
      </c>
      <c r="D18" s="14">
        <v>0.60499999999999998</v>
      </c>
      <c r="E18" s="13" t="str">
        <f t="shared" si="0"/>
        <v>Y</v>
      </c>
      <c r="F18" s="14">
        <v>0.66</v>
      </c>
      <c r="G18" s="13" t="str">
        <f t="shared" si="1"/>
        <v>Y</v>
      </c>
      <c r="H18" s="14">
        <v>0.67</v>
      </c>
      <c r="I18" s="13" t="str">
        <f t="shared" si="7"/>
        <v>Y</v>
      </c>
      <c r="J18" s="14">
        <v>0.69</v>
      </c>
      <c r="K18" s="13" t="str">
        <f t="shared" si="2"/>
        <v>Y</v>
      </c>
      <c r="L18" s="14">
        <v>0.59</v>
      </c>
      <c r="M18" s="13" t="str">
        <f t="shared" si="8"/>
        <v>Y</v>
      </c>
      <c r="N18" s="14">
        <v>0.745</v>
      </c>
      <c r="O18" s="13" t="str">
        <f t="shared" si="3"/>
        <v>Y</v>
      </c>
      <c r="P18" s="14">
        <v>0.71</v>
      </c>
      <c r="Q18" s="13" t="str">
        <f t="shared" si="4"/>
        <v>Y</v>
      </c>
      <c r="R18" s="14">
        <v>0.59</v>
      </c>
      <c r="S18" s="13" t="str">
        <f t="shared" si="5"/>
        <v>Y</v>
      </c>
      <c r="T18" s="14">
        <v>0.72</v>
      </c>
      <c r="U18" s="13" t="str">
        <f t="shared" si="6"/>
        <v>Y</v>
      </c>
    </row>
    <row r="19" spans="1:21" ht="15.75" customHeight="1" x14ac:dyDescent="0.25">
      <c r="A19" s="13">
        <v>13</v>
      </c>
      <c r="B19" s="32">
        <v>1715</v>
      </c>
      <c r="C19" s="32" t="s">
        <v>639</v>
      </c>
      <c r="D19" s="14">
        <v>0.6</v>
      </c>
      <c r="E19" s="13" t="str">
        <f t="shared" si="0"/>
        <v>Y</v>
      </c>
      <c r="F19" s="14">
        <v>0.63</v>
      </c>
      <c r="G19" s="13" t="str">
        <f t="shared" si="1"/>
        <v>Y</v>
      </c>
      <c r="H19" s="14">
        <v>0.52</v>
      </c>
      <c r="I19" s="13" t="str">
        <f t="shared" si="7"/>
        <v>N</v>
      </c>
      <c r="J19" s="14">
        <v>0.67</v>
      </c>
      <c r="K19" s="13" t="str">
        <f t="shared" si="2"/>
        <v>Y</v>
      </c>
      <c r="L19" s="14">
        <v>0.61</v>
      </c>
      <c r="M19" s="13" t="str">
        <f t="shared" si="8"/>
        <v>Y</v>
      </c>
      <c r="N19" s="14">
        <v>0.625</v>
      </c>
      <c r="O19" s="13" t="str">
        <f t="shared" si="3"/>
        <v>Y</v>
      </c>
      <c r="P19" s="14">
        <v>0.68</v>
      </c>
      <c r="Q19" s="13" t="str">
        <f t="shared" si="4"/>
        <v>Y</v>
      </c>
      <c r="R19" s="14">
        <v>0.62</v>
      </c>
      <c r="S19" s="13" t="str">
        <f t="shared" si="5"/>
        <v>Y</v>
      </c>
      <c r="T19" s="14">
        <v>0.74</v>
      </c>
      <c r="U19" s="13" t="str">
        <f t="shared" si="6"/>
        <v>Y</v>
      </c>
    </row>
    <row r="20" spans="1:21" ht="15.75" customHeight="1" x14ac:dyDescent="0.25">
      <c r="A20" s="13">
        <v>14</v>
      </c>
      <c r="B20" s="32">
        <v>1716</v>
      </c>
      <c r="C20" s="32" t="s">
        <v>640</v>
      </c>
      <c r="D20" s="14">
        <v>0.755</v>
      </c>
      <c r="E20" s="13" t="str">
        <f t="shared" si="0"/>
        <v>Y</v>
      </c>
      <c r="F20" s="14">
        <v>0.71</v>
      </c>
      <c r="G20" s="13" t="str">
        <f t="shared" si="1"/>
        <v>Y</v>
      </c>
      <c r="H20" s="14">
        <v>0.75</v>
      </c>
      <c r="I20" s="13" t="str">
        <f t="shared" si="7"/>
        <v>Y</v>
      </c>
      <c r="J20" s="14">
        <v>0.75</v>
      </c>
      <c r="K20" s="13" t="str">
        <f t="shared" si="2"/>
        <v>Y</v>
      </c>
      <c r="L20" s="14">
        <v>0.71</v>
      </c>
      <c r="M20" s="13" t="str">
        <f t="shared" si="8"/>
        <v>Y</v>
      </c>
      <c r="N20" s="14">
        <v>0.75</v>
      </c>
      <c r="O20" s="13" t="str">
        <f t="shared" si="3"/>
        <v>Y</v>
      </c>
      <c r="P20" s="14">
        <v>0.69</v>
      </c>
      <c r="Q20" s="13" t="str">
        <f t="shared" si="4"/>
        <v>Y</v>
      </c>
      <c r="R20" s="14">
        <v>0.61</v>
      </c>
      <c r="S20" s="13" t="str">
        <f t="shared" si="5"/>
        <v>Y</v>
      </c>
      <c r="T20" s="14">
        <v>0.74</v>
      </c>
      <c r="U20" s="13" t="str">
        <f t="shared" si="6"/>
        <v>Y</v>
      </c>
    </row>
    <row r="21" spans="1:21" ht="15.75" customHeight="1" x14ac:dyDescent="0.25">
      <c r="A21" s="13">
        <v>15</v>
      </c>
      <c r="B21" s="32">
        <v>1717</v>
      </c>
      <c r="C21" s="32" t="s">
        <v>641</v>
      </c>
      <c r="D21" s="14">
        <v>0.64500000000000002</v>
      </c>
      <c r="E21" s="13" t="str">
        <f t="shared" si="0"/>
        <v>Y</v>
      </c>
      <c r="F21" s="14">
        <v>0.63</v>
      </c>
      <c r="G21" s="13" t="str">
        <f t="shared" si="1"/>
        <v>Y</v>
      </c>
      <c r="H21" s="14">
        <v>0.69</v>
      </c>
      <c r="I21" s="13" t="str">
        <f t="shared" si="7"/>
        <v>Y</v>
      </c>
      <c r="J21" s="14">
        <v>0.65</v>
      </c>
      <c r="K21" s="13" t="str">
        <f t="shared" si="2"/>
        <v>Y</v>
      </c>
      <c r="L21" s="14">
        <v>0.62</v>
      </c>
      <c r="M21" s="13" t="str">
        <f t="shared" si="8"/>
        <v>Y</v>
      </c>
      <c r="N21" s="14">
        <v>0.76500000000000001</v>
      </c>
      <c r="O21" s="13" t="str">
        <f t="shared" si="3"/>
        <v>Y</v>
      </c>
      <c r="P21" s="14">
        <v>0.64</v>
      </c>
      <c r="Q21" s="13" t="str">
        <f t="shared" si="4"/>
        <v>Y</v>
      </c>
      <c r="R21" s="14">
        <v>0.62</v>
      </c>
      <c r="S21" s="13" t="str">
        <f t="shared" si="5"/>
        <v>Y</v>
      </c>
      <c r="T21" s="14">
        <v>0.8</v>
      </c>
      <c r="U21" s="13" t="str">
        <f t="shared" si="6"/>
        <v>Y</v>
      </c>
    </row>
    <row r="22" spans="1:21" ht="15.75" customHeight="1" x14ac:dyDescent="0.25">
      <c r="A22" s="13">
        <v>16</v>
      </c>
      <c r="B22" s="32">
        <v>1718</v>
      </c>
      <c r="C22" s="32" t="s">
        <v>642</v>
      </c>
      <c r="D22" s="14">
        <v>0.68500000000000005</v>
      </c>
      <c r="E22" s="13" t="str">
        <f t="shared" si="0"/>
        <v>Y</v>
      </c>
      <c r="F22" s="14">
        <v>0.63</v>
      </c>
      <c r="G22" s="13" t="str">
        <f t="shared" si="1"/>
        <v>Y</v>
      </c>
      <c r="H22" s="14">
        <v>0.7</v>
      </c>
      <c r="I22" s="13" t="str">
        <f t="shared" si="7"/>
        <v>Y</v>
      </c>
      <c r="J22" s="14">
        <v>0.75</v>
      </c>
      <c r="K22" s="13" t="str">
        <f t="shared" si="2"/>
        <v>Y</v>
      </c>
      <c r="L22" s="14">
        <v>0.54</v>
      </c>
      <c r="M22" s="13" t="str">
        <f t="shared" si="8"/>
        <v>N</v>
      </c>
      <c r="N22" s="14">
        <v>0.69499999999999995</v>
      </c>
      <c r="O22" s="13" t="str">
        <f t="shared" si="3"/>
        <v>Y</v>
      </c>
      <c r="P22" s="14">
        <v>0.67</v>
      </c>
      <c r="Q22" s="13" t="str">
        <f t="shared" si="4"/>
        <v>Y</v>
      </c>
      <c r="R22" s="14">
        <v>0.66</v>
      </c>
      <c r="S22" s="13" t="str">
        <f t="shared" si="5"/>
        <v>Y</v>
      </c>
      <c r="T22" s="14">
        <v>0.72</v>
      </c>
      <c r="U22" s="13" t="str">
        <f t="shared" si="6"/>
        <v>Y</v>
      </c>
    </row>
    <row r="23" spans="1:21" ht="15.75" customHeight="1" x14ac:dyDescent="0.25">
      <c r="A23" s="13">
        <v>17</v>
      </c>
      <c r="B23" s="32">
        <v>1721</v>
      </c>
      <c r="C23" s="32" t="s">
        <v>643</v>
      </c>
      <c r="D23" s="14">
        <v>0.54</v>
      </c>
      <c r="E23" s="13" t="str">
        <f t="shared" si="0"/>
        <v>N</v>
      </c>
      <c r="F23" s="14">
        <v>0.67</v>
      </c>
      <c r="G23" s="13" t="str">
        <f t="shared" si="1"/>
        <v>Y</v>
      </c>
      <c r="H23" s="14">
        <v>0.68</v>
      </c>
      <c r="I23" s="13" t="str">
        <f t="shared" si="7"/>
        <v>Y</v>
      </c>
      <c r="J23" s="14">
        <v>0.75</v>
      </c>
      <c r="K23" s="13" t="str">
        <f t="shared" si="2"/>
        <v>Y</v>
      </c>
      <c r="L23" s="14">
        <v>0.59</v>
      </c>
      <c r="M23" s="13" t="str">
        <f t="shared" si="8"/>
        <v>Y</v>
      </c>
      <c r="N23" s="14">
        <v>0.63</v>
      </c>
      <c r="O23" s="13" t="str">
        <f t="shared" si="3"/>
        <v>Y</v>
      </c>
      <c r="P23" s="14">
        <v>0.69</v>
      </c>
      <c r="Q23" s="13" t="str">
        <f t="shared" si="4"/>
        <v>Y</v>
      </c>
      <c r="R23" s="14">
        <v>0.57999999999999996</v>
      </c>
      <c r="S23" s="13" t="str">
        <f t="shared" si="5"/>
        <v>Y</v>
      </c>
      <c r="T23" s="14">
        <v>0.76</v>
      </c>
      <c r="U23" s="13" t="str">
        <f t="shared" si="6"/>
        <v>Y</v>
      </c>
    </row>
    <row r="24" spans="1:21" ht="15.75" customHeight="1" x14ac:dyDescent="0.25">
      <c r="A24" s="13">
        <v>18</v>
      </c>
      <c r="B24" s="32">
        <v>1723</v>
      </c>
      <c r="C24" s="32" t="s">
        <v>644</v>
      </c>
      <c r="D24" s="14">
        <v>0.61</v>
      </c>
      <c r="E24" s="13" t="str">
        <f t="shared" si="0"/>
        <v>Y</v>
      </c>
      <c r="F24" s="14">
        <v>0.63</v>
      </c>
      <c r="G24" s="13" t="str">
        <f t="shared" si="1"/>
        <v>Y</v>
      </c>
      <c r="H24" s="14">
        <v>0.66</v>
      </c>
      <c r="I24" s="13" t="str">
        <f t="shared" si="7"/>
        <v>Y</v>
      </c>
      <c r="J24" s="14">
        <v>0.75</v>
      </c>
      <c r="K24" s="13" t="str">
        <f t="shared" si="2"/>
        <v>Y</v>
      </c>
      <c r="L24" s="14">
        <v>0.57999999999999996</v>
      </c>
      <c r="M24" s="13" t="str">
        <f t="shared" si="8"/>
        <v>Y</v>
      </c>
      <c r="N24" s="14">
        <v>0.69</v>
      </c>
      <c r="O24" s="13" t="str">
        <f t="shared" si="3"/>
        <v>Y</v>
      </c>
      <c r="P24" s="14">
        <v>0.68</v>
      </c>
      <c r="Q24" s="13" t="str">
        <f t="shared" si="4"/>
        <v>Y</v>
      </c>
      <c r="R24" s="14">
        <v>0.59</v>
      </c>
      <c r="S24" s="13" t="str">
        <f t="shared" si="5"/>
        <v>Y</v>
      </c>
      <c r="T24" s="14">
        <v>0.71</v>
      </c>
      <c r="U24" s="13" t="str">
        <f t="shared" si="6"/>
        <v>Y</v>
      </c>
    </row>
    <row r="25" spans="1:21" ht="15.75" customHeight="1" x14ac:dyDescent="0.25">
      <c r="A25" s="13">
        <v>19</v>
      </c>
      <c r="B25" s="32">
        <v>1724</v>
      </c>
      <c r="C25" s="32" t="s">
        <v>645</v>
      </c>
      <c r="D25" s="14">
        <v>0.5</v>
      </c>
      <c r="E25" s="13" t="str">
        <f t="shared" si="0"/>
        <v>N</v>
      </c>
      <c r="F25" s="14">
        <v>0.51</v>
      </c>
      <c r="G25" s="13" t="str">
        <f t="shared" si="1"/>
        <v>N</v>
      </c>
      <c r="H25" s="14">
        <v>0.56999999999999995</v>
      </c>
      <c r="I25" s="13" t="str">
        <f t="shared" si="7"/>
        <v>Y</v>
      </c>
      <c r="J25" s="14">
        <v>0.65</v>
      </c>
      <c r="K25" s="13" t="str">
        <f t="shared" si="2"/>
        <v>Y</v>
      </c>
      <c r="L25" s="14">
        <v>0.53</v>
      </c>
      <c r="M25" s="13" t="str">
        <f t="shared" si="8"/>
        <v>N</v>
      </c>
      <c r="N25" s="14">
        <v>0.53</v>
      </c>
      <c r="O25" s="13" t="str">
        <f t="shared" si="3"/>
        <v>N</v>
      </c>
      <c r="P25" s="14">
        <v>0.68</v>
      </c>
      <c r="Q25" s="13" t="str">
        <f t="shared" si="4"/>
        <v>Y</v>
      </c>
      <c r="R25" s="14">
        <v>0.56999999999999995</v>
      </c>
      <c r="S25" s="13" t="str">
        <f t="shared" si="5"/>
        <v>Y</v>
      </c>
      <c r="T25" s="14">
        <v>0.51</v>
      </c>
      <c r="U25" s="13" t="str">
        <f t="shared" si="6"/>
        <v>N</v>
      </c>
    </row>
    <row r="26" spans="1:21" ht="15.75" customHeight="1" x14ac:dyDescent="0.25">
      <c r="A26" s="13">
        <v>20</v>
      </c>
      <c r="B26" s="32">
        <v>1725</v>
      </c>
      <c r="C26" s="32" t="s">
        <v>646</v>
      </c>
      <c r="D26" s="14">
        <v>0.53</v>
      </c>
      <c r="E26" s="13" t="str">
        <f t="shared" si="0"/>
        <v>N</v>
      </c>
      <c r="F26" s="14">
        <v>0.62</v>
      </c>
      <c r="G26" s="13" t="str">
        <f t="shared" si="1"/>
        <v>Y</v>
      </c>
      <c r="H26" s="14">
        <v>0.51</v>
      </c>
      <c r="I26" s="13" t="str">
        <f t="shared" si="7"/>
        <v>N</v>
      </c>
      <c r="J26" s="14">
        <v>0.75</v>
      </c>
      <c r="K26" s="13" t="str">
        <f t="shared" si="2"/>
        <v>Y</v>
      </c>
      <c r="L26" s="14">
        <v>0.51</v>
      </c>
      <c r="M26" s="13" t="str">
        <f t="shared" si="8"/>
        <v>N</v>
      </c>
      <c r="N26" s="14">
        <v>0.61</v>
      </c>
      <c r="O26" s="13" t="str">
        <f t="shared" si="3"/>
        <v>Y</v>
      </c>
      <c r="P26" s="14">
        <v>0.73</v>
      </c>
      <c r="Q26" s="13" t="str">
        <f t="shared" si="4"/>
        <v>Y</v>
      </c>
      <c r="R26" s="14">
        <v>0.57999999999999996</v>
      </c>
      <c r="S26" s="13" t="str">
        <f t="shared" si="5"/>
        <v>Y</v>
      </c>
      <c r="T26" s="14">
        <v>0.65</v>
      </c>
      <c r="U26" s="13" t="str">
        <f t="shared" si="6"/>
        <v>Y</v>
      </c>
    </row>
    <row r="27" spans="1:21" ht="15.75" customHeight="1" x14ac:dyDescent="0.25">
      <c r="A27" s="13">
        <v>21</v>
      </c>
      <c r="B27" s="32">
        <v>1726</v>
      </c>
      <c r="C27" s="32" t="s">
        <v>647</v>
      </c>
      <c r="D27" s="14">
        <v>0.64</v>
      </c>
      <c r="E27" s="13" t="str">
        <f t="shared" si="0"/>
        <v>Y</v>
      </c>
      <c r="F27" s="14">
        <v>0.63</v>
      </c>
      <c r="G27" s="13" t="str">
        <f t="shared" si="1"/>
        <v>Y</v>
      </c>
      <c r="H27" s="14">
        <v>0.63</v>
      </c>
      <c r="I27" s="13" t="str">
        <f t="shared" si="7"/>
        <v>Y</v>
      </c>
      <c r="J27" s="14">
        <v>0.68</v>
      </c>
      <c r="K27" s="13" t="str">
        <f t="shared" si="2"/>
        <v>Y</v>
      </c>
      <c r="L27" s="14">
        <v>0.53</v>
      </c>
      <c r="M27" s="13" t="str">
        <f t="shared" si="8"/>
        <v>N</v>
      </c>
      <c r="N27" s="14">
        <v>0.61499999999999999</v>
      </c>
      <c r="O27" s="13" t="str">
        <f t="shared" si="3"/>
        <v>Y</v>
      </c>
      <c r="P27" s="14">
        <v>0.69</v>
      </c>
      <c r="Q27" s="13" t="str">
        <f t="shared" si="4"/>
        <v>Y</v>
      </c>
      <c r="R27" s="14">
        <v>0.61</v>
      </c>
      <c r="S27" s="13" t="str">
        <f t="shared" si="5"/>
        <v>Y</v>
      </c>
      <c r="T27" s="14">
        <v>0.87</v>
      </c>
      <c r="U27" s="13" t="str">
        <f t="shared" si="6"/>
        <v>Y</v>
      </c>
    </row>
    <row r="28" spans="1:21" ht="15.75" customHeight="1" x14ac:dyDescent="0.25">
      <c r="A28" s="13">
        <v>22</v>
      </c>
      <c r="B28" s="32">
        <v>1727</v>
      </c>
      <c r="C28" s="32" t="s">
        <v>648</v>
      </c>
      <c r="D28" s="14">
        <v>0.60499999999999998</v>
      </c>
      <c r="E28" s="13" t="str">
        <f t="shared" si="0"/>
        <v>Y</v>
      </c>
      <c r="F28" s="14">
        <v>0.55000000000000004</v>
      </c>
      <c r="G28" s="13" t="str">
        <f t="shared" si="1"/>
        <v>Y</v>
      </c>
      <c r="H28" s="14">
        <v>0.45</v>
      </c>
      <c r="I28" s="13" t="str">
        <f t="shared" si="7"/>
        <v>N</v>
      </c>
      <c r="J28" s="14">
        <v>0.68</v>
      </c>
      <c r="K28" s="13" t="str">
        <f t="shared" si="2"/>
        <v>Y</v>
      </c>
      <c r="L28" s="14">
        <v>0.45</v>
      </c>
      <c r="M28" s="13" t="str">
        <f t="shared" si="8"/>
        <v>N</v>
      </c>
      <c r="N28" s="14">
        <v>0.55500000000000005</v>
      </c>
      <c r="O28" s="13" t="str">
        <f t="shared" si="3"/>
        <v>Y</v>
      </c>
      <c r="P28" s="14">
        <v>0.62</v>
      </c>
      <c r="Q28" s="13" t="str">
        <f t="shared" si="4"/>
        <v>Y</v>
      </c>
      <c r="R28" s="14">
        <v>0.56999999999999995</v>
      </c>
      <c r="S28" s="13" t="str">
        <f t="shared" si="5"/>
        <v>Y</v>
      </c>
      <c r="T28" s="14">
        <v>0.51</v>
      </c>
      <c r="U28" s="13" t="str">
        <f t="shared" si="6"/>
        <v>N</v>
      </c>
    </row>
    <row r="29" spans="1:21" ht="15.75" customHeight="1" x14ac:dyDescent="0.25">
      <c r="A29" s="13">
        <v>23</v>
      </c>
      <c r="B29" s="32">
        <v>1729</v>
      </c>
      <c r="C29" s="32" t="s">
        <v>649</v>
      </c>
      <c r="D29" s="14">
        <v>0.66</v>
      </c>
      <c r="E29" s="13" t="str">
        <f t="shared" si="0"/>
        <v>Y</v>
      </c>
      <c r="F29" s="14">
        <v>0.67</v>
      </c>
      <c r="G29" s="13" t="str">
        <f t="shared" si="1"/>
        <v>Y</v>
      </c>
      <c r="H29" s="14">
        <v>0.59</v>
      </c>
      <c r="I29" s="13" t="str">
        <f t="shared" si="7"/>
        <v>Y</v>
      </c>
      <c r="J29" s="14">
        <v>0.65</v>
      </c>
      <c r="K29" s="13" t="str">
        <f t="shared" si="2"/>
        <v>Y</v>
      </c>
      <c r="L29" s="14">
        <v>0.62</v>
      </c>
      <c r="M29" s="13" t="str">
        <f t="shared" si="8"/>
        <v>Y</v>
      </c>
      <c r="N29" s="14">
        <v>0.71499999999999997</v>
      </c>
      <c r="O29" s="13" t="str">
        <f t="shared" si="3"/>
        <v>Y</v>
      </c>
      <c r="P29" s="14">
        <v>0.74</v>
      </c>
      <c r="Q29" s="13" t="str">
        <f t="shared" si="4"/>
        <v>Y</v>
      </c>
      <c r="R29" s="14">
        <v>0.59</v>
      </c>
      <c r="S29" s="13" t="str">
        <f t="shared" si="5"/>
        <v>Y</v>
      </c>
      <c r="T29" s="14">
        <v>0.75</v>
      </c>
      <c r="U29" s="13" t="str">
        <f t="shared" si="6"/>
        <v>Y</v>
      </c>
    </row>
    <row r="30" spans="1:21" ht="15.75" customHeight="1" x14ac:dyDescent="0.25">
      <c r="A30" s="13">
        <v>24</v>
      </c>
      <c r="B30" s="32">
        <v>1730</v>
      </c>
      <c r="C30" s="32" t="s">
        <v>650</v>
      </c>
      <c r="D30" s="14">
        <v>0.66500000000000004</v>
      </c>
      <c r="E30" s="13" t="str">
        <f t="shared" si="0"/>
        <v>Y</v>
      </c>
      <c r="F30" s="14">
        <v>0.66</v>
      </c>
      <c r="G30" s="13" t="str">
        <f t="shared" si="1"/>
        <v>Y</v>
      </c>
      <c r="H30" s="14">
        <v>0.62</v>
      </c>
      <c r="I30" s="13" t="str">
        <f t="shared" si="7"/>
        <v>Y</v>
      </c>
      <c r="J30" s="14">
        <v>0.75</v>
      </c>
      <c r="K30" s="13" t="str">
        <f t="shared" si="2"/>
        <v>Y</v>
      </c>
      <c r="L30" s="14">
        <v>0.56999999999999995</v>
      </c>
      <c r="M30" s="13" t="str">
        <f t="shared" si="8"/>
        <v>Y</v>
      </c>
      <c r="N30" s="14">
        <v>0.65</v>
      </c>
      <c r="O30" s="13" t="str">
        <f t="shared" si="3"/>
        <v>Y</v>
      </c>
      <c r="P30" s="14">
        <v>0.65</v>
      </c>
      <c r="Q30" s="13" t="str">
        <f t="shared" si="4"/>
        <v>Y</v>
      </c>
      <c r="R30" s="14">
        <v>0.6</v>
      </c>
      <c r="S30" s="13" t="str">
        <f t="shared" si="5"/>
        <v>Y</v>
      </c>
      <c r="T30" s="14">
        <v>0.82</v>
      </c>
      <c r="U30" s="13" t="str">
        <f t="shared" si="6"/>
        <v>Y</v>
      </c>
    </row>
    <row r="31" spans="1:21" ht="15.75" customHeight="1" x14ac:dyDescent="0.25">
      <c r="A31" s="13">
        <v>25</v>
      </c>
      <c r="B31" s="32">
        <v>1731</v>
      </c>
      <c r="C31" s="32" t="s">
        <v>651</v>
      </c>
      <c r="D31" s="14">
        <v>0.67</v>
      </c>
      <c r="E31" s="13" t="str">
        <f t="shared" si="0"/>
        <v>Y</v>
      </c>
      <c r="F31" s="14">
        <v>0.64</v>
      </c>
      <c r="G31" s="13" t="str">
        <f t="shared" si="1"/>
        <v>Y</v>
      </c>
      <c r="H31" s="14">
        <v>0.55000000000000004</v>
      </c>
      <c r="I31" s="13" t="str">
        <f t="shared" si="7"/>
        <v>Y</v>
      </c>
      <c r="J31" s="14">
        <v>0.71</v>
      </c>
      <c r="K31" s="13" t="str">
        <f t="shared" si="2"/>
        <v>Y</v>
      </c>
      <c r="L31" s="14">
        <v>0.56999999999999995</v>
      </c>
      <c r="M31" s="13" t="str">
        <f t="shared" si="8"/>
        <v>Y</v>
      </c>
      <c r="N31" s="14">
        <v>0.625</v>
      </c>
      <c r="O31" s="13" t="str">
        <f t="shared" si="3"/>
        <v>Y</v>
      </c>
      <c r="P31" s="14">
        <v>0.72</v>
      </c>
      <c r="Q31" s="13" t="str">
        <f t="shared" si="4"/>
        <v>Y</v>
      </c>
      <c r="R31" s="14">
        <v>0.57999999999999996</v>
      </c>
      <c r="S31" s="13" t="str">
        <f t="shared" si="5"/>
        <v>Y</v>
      </c>
      <c r="T31" s="14">
        <v>0.77</v>
      </c>
      <c r="U31" s="13" t="str">
        <f t="shared" si="6"/>
        <v>Y</v>
      </c>
    </row>
    <row r="32" spans="1:21" ht="15.75" customHeight="1" x14ac:dyDescent="0.25">
      <c r="A32" s="13">
        <v>26</v>
      </c>
      <c r="B32" s="32">
        <v>1733</v>
      </c>
      <c r="C32" s="32" t="s">
        <v>652</v>
      </c>
      <c r="D32" s="14">
        <v>0.55500000000000005</v>
      </c>
      <c r="E32" s="13" t="str">
        <f t="shared" si="0"/>
        <v>Y</v>
      </c>
      <c r="F32" s="14">
        <v>0.68</v>
      </c>
      <c r="G32" s="13" t="str">
        <f t="shared" si="1"/>
        <v>Y</v>
      </c>
      <c r="H32" s="14">
        <v>0.52</v>
      </c>
      <c r="I32" s="13" t="str">
        <f t="shared" si="7"/>
        <v>N</v>
      </c>
      <c r="J32" s="14">
        <v>0.75</v>
      </c>
      <c r="K32" s="13" t="str">
        <f t="shared" si="2"/>
        <v>Y</v>
      </c>
      <c r="L32" s="14">
        <v>0.62</v>
      </c>
      <c r="M32" s="13" t="str">
        <f t="shared" si="8"/>
        <v>Y</v>
      </c>
      <c r="N32" s="14">
        <v>0.68</v>
      </c>
      <c r="O32" s="13" t="str">
        <f t="shared" si="3"/>
        <v>Y</v>
      </c>
      <c r="P32" s="14">
        <v>0.74</v>
      </c>
      <c r="Q32" s="13" t="str">
        <f t="shared" si="4"/>
        <v>Y</v>
      </c>
      <c r="R32" s="14">
        <v>0.55000000000000004</v>
      </c>
      <c r="S32" s="13" t="str">
        <f t="shared" si="5"/>
        <v>Y</v>
      </c>
      <c r="T32" s="14">
        <v>0.68</v>
      </c>
      <c r="U32" s="13" t="str">
        <f t="shared" si="6"/>
        <v>Y</v>
      </c>
    </row>
    <row r="33" spans="1:21" ht="15.75" customHeight="1" x14ac:dyDescent="0.25">
      <c r="A33" s="13">
        <v>27</v>
      </c>
      <c r="B33" s="32">
        <v>1734</v>
      </c>
      <c r="C33" s="32" t="s">
        <v>653</v>
      </c>
      <c r="D33" s="14">
        <v>0.69499999999999995</v>
      </c>
      <c r="E33" s="13" t="str">
        <f t="shared" si="0"/>
        <v>Y</v>
      </c>
      <c r="F33" s="14">
        <v>0.64</v>
      </c>
      <c r="G33" s="13" t="str">
        <f t="shared" si="1"/>
        <v>Y</v>
      </c>
      <c r="H33" s="14">
        <v>0.75</v>
      </c>
      <c r="I33" s="13" t="str">
        <f t="shared" si="7"/>
        <v>Y</v>
      </c>
      <c r="J33" s="14">
        <v>0.75</v>
      </c>
      <c r="K33" s="13" t="str">
        <f t="shared" si="2"/>
        <v>Y</v>
      </c>
      <c r="L33" s="14">
        <v>0.68</v>
      </c>
      <c r="M33" s="13" t="str">
        <f t="shared" si="8"/>
        <v>Y</v>
      </c>
      <c r="N33" s="14">
        <v>0.76500000000000001</v>
      </c>
      <c r="O33" s="13" t="str">
        <f t="shared" si="3"/>
        <v>Y</v>
      </c>
      <c r="P33" s="14">
        <v>0.6</v>
      </c>
      <c r="Q33" s="13" t="str">
        <f t="shared" si="4"/>
        <v>Y</v>
      </c>
      <c r="R33" s="14">
        <v>0.67</v>
      </c>
      <c r="S33" s="13" t="str">
        <f t="shared" si="5"/>
        <v>Y</v>
      </c>
      <c r="T33" s="14">
        <v>0.78</v>
      </c>
      <c r="U33" s="13" t="str">
        <f t="shared" si="6"/>
        <v>Y</v>
      </c>
    </row>
    <row r="34" spans="1:21" ht="15.75" customHeight="1" x14ac:dyDescent="0.25">
      <c r="A34" s="13">
        <v>28</v>
      </c>
      <c r="B34" s="32">
        <v>1735</v>
      </c>
      <c r="C34" s="65" t="s">
        <v>654</v>
      </c>
      <c r="D34" s="14">
        <v>0.65</v>
      </c>
      <c r="E34" s="13" t="str">
        <f t="shared" si="0"/>
        <v>Y</v>
      </c>
      <c r="F34" s="14">
        <v>0.69</v>
      </c>
      <c r="G34" s="13" t="str">
        <f t="shared" si="1"/>
        <v>Y</v>
      </c>
      <c r="H34" s="14">
        <v>0.69</v>
      </c>
      <c r="I34" s="13" t="str">
        <f t="shared" si="7"/>
        <v>Y</v>
      </c>
      <c r="J34" s="14">
        <v>0.65</v>
      </c>
      <c r="K34" s="13" t="str">
        <f t="shared" si="2"/>
        <v>Y</v>
      </c>
      <c r="L34" s="14">
        <v>0.73</v>
      </c>
      <c r="M34" s="13" t="str">
        <f t="shared" si="8"/>
        <v>Y</v>
      </c>
      <c r="N34" s="14">
        <v>0.76</v>
      </c>
      <c r="O34" s="13" t="str">
        <f t="shared" si="3"/>
        <v>Y</v>
      </c>
      <c r="P34" s="14">
        <v>0.74</v>
      </c>
      <c r="Q34" s="13" t="str">
        <f t="shared" si="4"/>
        <v>Y</v>
      </c>
      <c r="R34" s="14">
        <v>0.72</v>
      </c>
      <c r="S34" s="13" t="str">
        <f t="shared" si="5"/>
        <v>Y</v>
      </c>
      <c r="T34" s="14">
        <v>0.8</v>
      </c>
      <c r="U34" s="13" t="str">
        <f t="shared" si="6"/>
        <v>Y</v>
      </c>
    </row>
    <row r="35" spans="1:21" ht="15.75" customHeight="1" x14ac:dyDescent="0.25">
      <c r="A35" s="13">
        <v>29</v>
      </c>
      <c r="B35" s="32">
        <v>1736</v>
      </c>
      <c r="C35" s="32" t="s">
        <v>655</v>
      </c>
      <c r="D35" s="14">
        <v>0.56999999999999995</v>
      </c>
      <c r="E35" s="13" t="str">
        <f t="shared" si="0"/>
        <v>Y</v>
      </c>
      <c r="F35" s="14">
        <v>0.62</v>
      </c>
      <c r="G35" s="13" t="str">
        <f t="shared" si="1"/>
        <v>Y</v>
      </c>
      <c r="H35" s="14">
        <v>0.68</v>
      </c>
      <c r="I35" s="13" t="str">
        <f t="shared" si="7"/>
        <v>Y</v>
      </c>
      <c r="J35" s="14">
        <v>0.65</v>
      </c>
      <c r="K35" s="13" t="str">
        <f t="shared" si="2"/>
        <v>Y</v>
      </c>
      <c r="L35" s="14">
        <v>0.63</v>
      </c>
      <c r="M35" s="13" t="str">
        <f t="shared" si="8"/>
        <v>Y</v>
      </c>
      <c r="N35" s="14">
        <v>0.64500000000000002</v>
      </c>
      <c r="O35" s="13" t="str">
        <f t="shared" si="3"/>
        <v>Y</v>
      </c>
      <c r="P35" s="14">
        <v>0.71</v>
      </c>
      <c r="Q35" s="13" t="str">
        <f t="shared" si="4"/>
        <v>Y</v>
      </c>
      <c r="R35" s="14">
        <v>0.6</v>
      </c>
      <c r="S35" s="13" t="str">
        <f t="shared" si="5"/>
        <v>Y</v>
      </c>
      <c r="T35" s="14">
        <v>0.66</v>
      </c>
      <c r="U35" s="13" t="str">
        <f t="shared" si="6"/>
        <v>Y</v>
      </c>
    </row>
    <row r="36" spans="1:21" ht="15.75" customHeight="1" x14ac:dyDescent="0.25">
      <c r="A36" s="13">
        <v>30</v>
      </c>
      <c r="B36" s="32">
        <v>1737</v>
      </c>
      <c r="C36" s="32" t="s">
        <v>656</v>
      </c>
      <c r="D36" s="14">
        <v>0.62</v>
      </c>
      <c r="E36" s="13" t="str">
        <f t="shared" si="0"/>
        <v>Y</v>
      </c>
      <c r="F36" s="14">
        <v>0.66</v>
      </c>
      <c r="G36" s="13" t="str">
        <f t="shared" si="1"/>
        <v>Y</v>
      </c>
      <c r="H36" s="14">
        <v>0.5</v>
      </c>
      <c r="I36" s="13" t="str">
        <f t="shared" si="7"/>
        <v>N</v>
      </c>
      <c r="J36" s="14">
        <v>0.75</v>
      </c>
      <c r="K36" s="13" t="str">
        <f t="shared" si="2"/>
        <v>Y</v>
      </c>
      <c r="L36" s="14">
        <v>0.6</v>
      </c>
      <c r="M36" s="13" t="str">
        <f t="shared" si="8"/>
        <v>Y</v>
      </c>
      <c r="N36" s="14">
        <v>0.77</v>
      </c>
      <c r="O36" s="13" t="str">
        <f t="shared" si="3"/>
        <v>Y</v>
      </c>
      <c r="P36" s="14">
        <v>0.62</v>
      </c>
      <c r="Q36" s="13" t="str">
        <f t="shared" si="4"/>
        <v>Y</v>
      </c>
      <c r="R36" s="14">
        <v>0.61</v>
      </c>
      <c r="S36" s="13" t="str">
        <f t="shared" si="5"/>
        <v>Y</v>
      </c>
      <c r="T36" s="14">
        <v>0.8</v>
      </c>
      <c r="U36" s="13" t="str">
        <f t="shared" si="6"/>
        <v>Y</v>
      </c>
    </row>
    <row r="37" spans="1:21" ht="15.75" customHeight="1" x14ac:dyDescent="0.25">
      <c r="A37" s="13">
        <v>31</v>
      </c>
      <c r="B37" s="32">
        <v>1738</v>
      </c>
      <c r="C37" s="32" t="s">
        <v>657</v>
      </c>
      <c r="D37" s="14">
        <v>0.59499999999999997</v>
      </c>
      <c r="E37" s="13" t="str">
        <f t="shared" si="0"/>
        <v>Y</v>
      </c>
      <c r="F37" s="14">
        <v>0.64</v>
      </c>
      <c r="G37" s="13" t="str">
        <f t="shared" si="1"/>
        <v>Y</v>
      </c>
      <c r="H37" s="14">
        <v>0.51</v>
      </c>
      <c r="I37" s="13" t="str">
        <f t="shared" si="7"/>
        <v>N</v>
      </c>
      <c r="J37" s="14">
        <v>0.7</v>
      </c>
      <c r="K37" s="13" t="str">
        <f t="shared" si="2"/>
        <v>Y</v>
      </c>
      <c r="L37" s="14">
        <v>0.62</v>
      </c>
      <c r="M37" s="13" t="str">
        <f t="shared" si="8"/>
        <v>Y</v>
      </c>
      <c r="N37" s="14">
        <v>0.62</v>
      </c>
      <c r="O37" s="13" t="str">
        <f t="shared" si="3"/>
        <v>Y</v>
      </c>
      <c r="P37" s="14">
        <v>0.77</v>
      </c>
      <c r="Q37" s="13" t="str">
        <f t="shared" si="4"/>
        <v>Y</v>
      </c>
      <c r="R37" s="14">
        <v>0.57999999999999996</v>
      </c>
      <c r="S37" s="13" t="str">
        <f t="shared" si="5"/>
        <v>Y</v>
      </c>
      <c r="T37" s="14">
        <v>0.64</v>
      </c>
      <c r="U37" s="13" t="str">
        <f t="shared" si="6"/>
        <v>Y</v>
      </c>
    </row>
    <row r="38" spans="1:21" ht="15.75" customHeight="1" x14ac:dyDescent="0.25">
      <c r="A38" s="13">
        <v>32</v>
      </c>
      <c r="B38" s="32">
        <v>1719</v>
      </c>
      <c r="C38" s="32" t="s">
        <v>658</v>
      </c>
      <c r="D38" s="14">
        <v>0.501</v>
      </c>
      <c r="E38" s="13" t="str">
        <f t="shared" si="0"/>
        <v>N</v>
      </c>
      <c r="F38" s="14">
        <v>0.54</v>
      </c>
      <c r="G38" s="13" t="str">
        <f t="shared" si="1"/>
        <v>N</v>
      </c>
      <c r="H38" s="14">
        <v>0.51</v>
      </c>
      <c r="I38" s="13" t="str">
        <f t="shared" si="7"/>
        <v>N</v>
      </c>
      <c r="J38" s="14">
        <v>0.68</v>
      </c>
      <c r="K38" s="13" t="str">
        <f t="shared" si="2"/>
        <v>Y</v>
      </c>
      <c r="L38" s="14">
        <v>0.51</v>
      </c>
      <c r="M38" s="13" t="str">
        <f t="shared" si="8"/>
        <v>N</v>
      </c>
      <c r="N38" s="14">
        <v>0.52</v>
      </c>
      <c r="O38" s="13" t="str">
        <f t="shared" si="3"/>
        <v>N</v>
      </c>
      <c r="P38" s="14">
        <v>0.59</v>
      </c>
      <c r="Q38" s="13" t="str">
        <f t="shared" si="4"/>
        <v>Y</v>
      </c>
      <c r="R38" s="14">
        <v>0.61</v>
      </c>
      <c r="S38" s="13" t="str">
        <f t="shared" si="5"/>
        <v>Y</v>
      </c>
      <c r="T38" s="14">
        <v>0.56000000000000005</v>
      </c>
      <c r="U38" s="13" t="str">
        <f t="shared" si="6"/>
        <v>Y</v>
      </c>
    </row>
    <row r="39" spans="1:21" ht="15.75" customHeight="1" x14ac:dyDescent="0.25">
      <c r="A39" s="13">
        <v>33</v>
      </c>
      <c r="B39" s="32">
        <v>1728</v>
      </c>
      <c r="C39" s="32" t="s">
        <v>659</v>
      </c>
      <c r="D39" s="14">
        <v>0.57999999999999996</v>
      </c>
      <c r="E39" s="13" t="str">
        <f t="shared" si="0"/>
        <v>Y</v>
      </c>
      <c r="F39" s="14">
        <v>0.67</v>
      </c>
      <c r="G39" s="13" t="str">
        <f t="shared" si="1"/>
        <v>Y</v>
      </c>
      <c r="H39" s="14">
        <v>0.63</v>
      </c>
      <c r="I39" s="13" t="str">
        <f t="shared" si="7"/>
        <v>Y</v>
      </c>
      <c r="J39" s="14">
        <v>0.75</v>
      </c>
      <c r="K39" s="13" t="str">
        <f t="shared" si="2"/>
        <v>Y</v>
      </c>
      <c r="L39" s="14">
        <v>0.6</v>
      </c>
      <c r="M39" s="13" t="str">
        <f t="shared" si="8"/>
        <v>Y</v>
      </c>
      <c r="N39" s="14">
        <v>0.54</v>
      </c>
      <c r="O39" s="13" t="str">
        <f t="shared" si="3"/>
        <v>N</v>
      </c>
      <c r="P39" s="14">
        <v>0.65</v>
      </c>
      <c r="Q39" s="13" t="str">
        <f t="shared" si="4"/>
        <v>Y</v>
      </c>
      <c r="R39" s="14">
        <v>0.62</v>
      </c>
      <c r="S39" s="13" t="str">
        <f t="shared" si="5"/>
        <v>Y</v>
      </c>
      <c r="T39" s="14">
        <v>0.77</v>
      </c>
      <c r="U39" s="13" t="str">
        <f t="shared" si="6"/>
        <v>Y</v>
      </c>
    </row>
    <row r="40" spans="1:21" ht="15.75" customHeight="1" x14ac:dyDescent="0.25">
      <c r="A40" s="13">
        <v>34</v>
      </c>
      <c r="B40" s="32">
        <v>1741</v>
      </c>
      <c r="C40" s="32" t="s">
        <v>660</v>
      </c>
      <c r="D40" s="14">
        <v>0.61</v>
      </c>
      <c r="E40" s="13" t="str">
        <f t="shared" si="0"/>
        <v>Y</v>
      </c>
      <c r="F40" s="14">
        <v>0.61</v>
      </c>
      <c r="G40" s="13" t="str">
        <f t="shared" si="1"/>
        <v>Y</v>
      </c>
      <c r="H40" s="14">
        <v>0.65</v>
      </c>
      <c r="I40" s="13" t="str">
        <f t="shared" si="7"/>
        <v>Y</v>
      </c>
      <c r="J40" s="14">
        <v>0.73</v>
      </c>
      <c r="K40" s="13" t="str">
        <f t="shared" si="2"/>
        <v>Y</v>
      </c>
      <c r="L40" s="14">
        <v>0.6</v>
      </c>
      <c r="M40" s="13" t="str">
        <f t="shared" si="8"/>
        <v>Y</v>
      </c>
      <c r="N40" s="14">
        <v>0.66</v>
      </c>
      <c r="O40" s="13" t="str">
        <f t="shared" si="3"/>
        <v>Y</v>
      </c>
      <c r="P40" s="14">
        <v>0.72</v>
      </c>
      <c r="Q40" s="13" t="str">
        <f t="shared" si="4"/>
        <v>Y</v>
      </c>
      <c r="R40" s="14">
        <v>0.6</v>
      </c>
      <c r="S40" s="13" t="str">
        <f t="shared" si="5"/>
        <v>Y</v>
      </c>
      <c r="T40" s="14">
        <v>0.65</v>
      </c>
      <c r="U40" s="13" t="str">
        <f t="shared" si="6"/>
        <v>Y</v>
      </c>
    </row>
    <row r="41" spans="1:21" ht="15.75" customHeight="1" x14ac:dyDescent="0.25">
      <c r="A41" s="13">
        <v>35</v>
      </c>
      <c r="B41" s="32">
        <v>1743</v>
      </c>
      <c r="C41" s="32" t="s">
        <v>661</v>
      </c>
      <c r="D41" s="14">
        <v>0.56499999999999995</v>
      </c>
      <c r="E41" s="13" t="str">
        <f t="shared" si="0"/>
        <v>Y</v>
      </c>
      <c r="F41" s="14">
        <v>0.53</v>
      </c>
      <c r="G41" s="13" t="str">
        <f t="shared" si="1"/>
        <v>N</v>
      </c>
      <c r="H41" s="14">
        <v>0.53</v>
      </c>
      <c r="I41" s="13" t="str">
        <f t="shared" si="7"/>
        <v>N</v>
      </c>
      <c r="J41" s="14">
        <v>0.7</v>
      </c>
      <c r="K41" s="13" t="str">
        <f t="shared" si="2"/>
        <v>Y</v>
      </c>
      <c r="L41" s="14">
        <v>0.56000000000000005</v>
      </c>
      <c r="M41" s="13" t="str">
        <f t="shared" si="8"/>
        <v>Y</v>
      </c>
      <c r="N41" s="14">
        <v>0.61499999999999999</v>
      </c>
      <c r="O41" s="13" t="str">
        <f t="shared" si="3"/>
        <v>Y</v>
      </c>
      <c r="P41" s="14">
        <v>0.71</v>
      </c>
      <c r="Q41" s="13" t="str">
        <f t="shared" si="4"/>
        <v>Y</v>
      </c>
      <c r="R41" s="14">
        <v>0.59</v>
      </c>
      <c r="S41" s="13" t="str">
        <f t="shared" si="5"/>
        <v>Y</v>
      </c>
      <c r="T41" s="14">
        <v>0.77</v>
      </c>
      <c r="U41" s="13" t="str">
        <f t="shared" si="6"/>
        <v>Y</v>
      </c>
    </row>
    <row r="42" spans="1:21" ht="15.75" customHeight="1" x14ac:dyDescent="0.25">
      <c r="A42" s="13">
        <v>36</v>
      </c>
      <c r="B42" s="32">
        <v>1746</v>
      </c>
      <c r="C42" s="32" t="s">
        <v>662</v>
      </c>
      <c r="D42" s="14">
        <v>0.60499999999999998</v>
      </c>
      <c r="E42" s="13" t="str">
        <f t="shared" si="0"/>
        <v>Y</v>
      </c>
      <c r="F42" s="14">
        <v>0.59</v>
      </c>
      <c r="G42" s="13" t="str">
        <f t="shared" si="1"/>
        <v>Y</v>
      </c>
      <c r="H42" s="14">
        <v>0.66</v>
      </c>
      <c r="I42" s="13" t="str">
        <f t="shared" si="7"/>
        <v>Y</v>
      </c>
      <c r="J42" s="14">
        <v>0.75</v>
      </c>
      <c r="K42" s="13" t="str">
        <f t="shared" si="2"/>
        <v>Y</v>
      </c>
      <c r="L42" s="14">
        <v>0.55000000000000004</v>
      </c>
      <c r="M42" s="13" t="str">
        <f t="shared" si="8"/>
        <v>Y</v>
      </c>
      <c r="N42" s="14">
        <v>0.63</v>
      </c>
      <c r="O42" s="13" t="str">
        <f t="shared" si="3"/>
        <v>Y</v>
      </c>
      <c r="P42" s="14">
        <v>0.64</v>
      </c>
      <c r="Q42" s="13" t="str">
        <f t="shared" si="4"/>
        <v>Y</v>
      </c>
      <c r="R42" s="14">
        <v>0.56000000000000005</v>
      </c>
      <c r="S42" s="13" t="str">
        <f t="shared" si="5"/>
        <v>Y</v>
      </c>
      <c r="T42" s="14">
        <v>0.77</v>
      </c>
      <c r="U42" s="13" t="str">
        <f t="shared" si="6"/>
        <v>Y</v>
      </c>
    </row>
    <row r="43" spans="1:21" ht="15.75" customHeight="1" x14ac:dyDescent="0.25">
      <c r="A43" s="13">
        <v>37</v>
      </c>
      <c r="B43" s="32">
        <v>1781</v>
      </c>
      <c r="C43" s="32" t="s">
        <v>663</v>
      </c>
      <c r="D43" s="14">
        <v>0.54</v>
      </c>
      <c r="E43" s="13" t="str">
        <f t="shared" si="0"/>
        <v>N</v>
      </c>
      <c r="F43" s="14">
        <v>0.6</v>
      </c>
      <c r="G43" s="13" t="str">
        <f t="shared" si="1"/>
        <v>Y</v>
      </c>
      <c r="H43" s="14">
        <v>0.57999999999999996</v>
      </c>
      <c r="I43" s="13" t="str">
        <f t="shared" si="7"/>
        <v>Y</v>
      </c>
      <c r="J43" s="14">
        <v>0.65</v>
      </c>
      <c r="K43" s="13" t="str">
        <f t="shared" si="2"/>
        <v>Y</v>
      </c>
      <c r="L43" s="14">
        <v>0.57999999999999996</v>
      </c>
      <c r="M43" s="13" t="str">
        <f t="shared" si="8"/>
        <v>Y</v>
      </c>
      <c r="N43" s="14">
        <v>0.54500000000000004</v>
      </c>
      <c r="O43" s="13" t="str">
        <f t="shared" si="3"/>
        <v>N</v>
      </c>
      <c r="P43" s="14">
        <v>0.71</v>
      </c>
      <c r="Q43" s="13" t="str">
        <f t="shared" si="4"/>
        <v>Y</v>
      </c>
      <c r="R43" s="14">
        <v>0.6</v>
      </c>
      <c r="S43" s="13" t="str">
        <f t="shared" si="5"/>
        <v>Y</v>
      </c>
      <c r="T43" s="14">
        <v>0.76</v>
      </c>
      <c r="U43" s="13" t="str">
        <f t="shared" si="6"/>
        <v>Y</v>
      </c>
    </row>
    <row r="44" spans="1:21" ht="15.75" customHeight="1" x14ac:dyDescent="0.25">
      <c r="A44" s="13">
        <v>38</v>
      </c>
      <c r="B44" s="32">
        <v>1747</v>
      </c>
      <c r="C44" s="32" t="s">
        <v>664</v>
      </c>
      <c r="D44" s="14">
        <v>0.61</v>
      </c>
      <c r="E44" s="13" t="str">
        <f t="shared" si="0"/>
        <v>Y</v>
      </c>
      <c r="F44" s="14">
        <v>0.5</v>
      </c>
      <c r="G44" s="13" t="str">
        <f t="shared" si="1"/>
        <v>N</v>
      </c>
      <c r="H44" s="14">
        <v>0.49</v>
      </c>
      <c r="I44" s="13" t="str">
        <f t="shared" si="7"/>
        <v>N</v>
      </c>
      <c r="J44" s="14">
        <v>0.65</v>
      </c>
      <c r="K44" s="13" t="str">
        <f t="shared" si="2"/>
        <v>Y</v>
      </c>
      <c r="L44" s="14">
        <v>0.52</v>
      </c>
      <c r="M44" s="13" t="str">
        <f t="shared" si="8"/>
        <v>N</v>
      </c>
      <c r="N44" s="14">
        <v>0.625</v>
      </c>
      <c r="O44" s="13" t="str">
        <f t="shared" si="3"/>
        <v>Y</v>
      </c>
      <c r="P44" s="14">
        <v>0.66</v>
      </c>
      <c r="Q44" s="13" t="str">
        <f t="shared" si="4"/>
        <v>Y</v>
      </c>
      <c r="R44" s="14">
        <v>0.5</v>
      </c>
      <c r="S44" s="13" t="str">
        <f t="shared" si="5"/>
        <v>N</v>
      </c>
      <c r="T44" s="14">
        <v>0.68</v>
      </c>
      <c r="U44" s="13" t="str">
        <f t="shared" si="6"/>
        <v>Y</v>
      </c>
    </row>
    <row r="45" spans="1:21" ht="15.75" customHeight="1" x14ac:dyDescent="0.25">
      <c r="A45" s="13">
        <v>39</v>
      </c>
      <c r="B45" s="32">
        <v>1750</v>
      </c>
      <c r="C45" s="32" t="s">
        <v>665</v>
      </c>
      <c r="D45" s="14">
        <v>0.63</v>
      </c>
      <c r="E45" s="13" t="str">
        <f t="shared" si="0"/>
        <v>Y</v>
      </c>
      <c r="F45" s="14">
        <v>0.68</v>
      </c>
      <c r="G45" s="13" t="str">
        <f t="shared" si="1"/>
        <v>Y</v>
      </c>
      <c r="H45" s="14">
        <v>0.66</v>
      </c>
      <c r="I45" s="13" t="str">
        <f t="shared" si="7"/>
        <v>Y</v>
      </c>
      <c r="J45" s="14">
        <v>0.75</v>
      </c>
      <c r="K45" s="13" t="str">
        <f t="shared" si="2"/>
        <v>Y</v>
      </c>
      <c r="L45" s="14">
        <v>0.65</v>
      </c>
      <c r="M45" s="13" t="str">
        <f t="shared" si="8"/>
        <v>Y</v>
      </c>
      <c r="N45" s="14">
        <v>0.70499999999999996</v>
      </c>
      <c r="O45" s="13" t="str">
        <f t="shared" si="3"/>
        <v>Y</v>
      </c>
      <c r="P45" s="14">
        <v>0.77</v>
      </c>
      <c r="Q45" s="13" t="str">
        <f t="shared" si="4"/>
        <v>Y</v>
      </c>
      <c r="R45" s="14">
        <v>0.59</v>
      </c>
      <c r="S45" s="13" t="str">
        <f t="shared" si="5"/>
        <v>Y</v>
      </c>
      <c r="T45" s="14">
        <v>0.77</v>
      </c>
      <c r="U45" s="13" t="str">
        <f t="shared" si="6"/>
        <v>Y</v>
      </c>
    </row>
    <row r="46" spans="1:21" ht="15.75" customHeight="1" x14ac:dyDescent="0.25">
      <c r="A46" s="13">
        <v>40</v>
      </c>
      <c r="B46" s="32">
        <v>1751</v>
      </c>
      <c r="C46" s="32" t="s">
        <v>666</v>
      </c>
      <c r="D46" s="14">
        <v>0.59499999999999997</v>
      </c>
      <c r="E46" s="13" t="str">
        <f t="shared" si="0"/>
        <v>Y</v>
      </c>
      <c r="F46" s="14">
        <v>0.57999999999999996</v>
      </c>
      <c r="G46" s="13" t="str">
        <f t="shared" si="1"/>
        <v>Y</v>
      </c>
      <c r="H46" s="14">
        <v>0.5</v>
      </c>
      <c r="I46" s="13" t="str">
        <f t="shared" si="7"/>
        <v>N</v>
      </c>
      <c r="J46" s="14">
        <v>0.68</v>
      </c>
      <c r="K46" s="13" t="str">
        <f t="shared" si="2"/>
        <v>Y</v>
      </c>
      <c r="L46" s="14">
        <v>0.55000000000000004</v>
      </c>
      <c r="M46" s="13" t="str">
        <f t="shared" si="8"/>
        <v>Y</v>
      </c>
      <c r="N46" s="14">
        <v>0.64</v>
      </c>
      <c r="O46" s="13" t="str">
        <f t="shared" si="3"/>
        <v>Y</v>
      </c>
      <c r="P46" s="14">
        <v>0.67</v>
      </c>
      <c r="Q46" s="13" t="str">
        <f t="shared" si="4"/>
        <v>Y</v>
      </c>
      <c r="R46" s="14">
        <v>0.59</v>
      </c>
      <c r="S46" s="13" t="str">
        <f t="shared" si="5"/>
        <v>Y</v>
      </c>
      <c r="T46" s="14">
        <v>0.7</v>
      </c>
      <c r="U46" s="13" t="str">
        <f t="shared" si="6"/>
        <v>Y</v>
      </c>
    </row>
    <row r="47" spans="1:21" ht="15.75" customHeight="1" x14ac:dyDescent="0.25">
      <c r="A47" s="13">
        <v>41</v>
      </c>
      <c r="B47" s="32">
        <v>1752</v>
      </c>
      <c r="C47" s="32" t="s">
        <v>667</v>
      </c>
      <c r="D47" s="14">
        <v>0.62</v>
      </c>
      <c r="E47" s="13" t="str">
        <f t="shared" si="0"/>
        <v>Y</v>
      </c>
      <c r="F47" s="14">
        <v>0.57999999999999996</v>
      </c>
      <c r="G47" s="13" t="str">
        <f t="shared" si="1"/>
        <v>Y</v>
      </c>
      <c r="H47" s="14">
        <v>0.48</v>
      </c>
      <c r="I47" s="13" t="str">
        <f t="shared" si="7"/>
        <v>N</v>
      </c>
      <c r="J47" s="14">
        <v>0.73</v>
      </c>
      <c r="K47" s="13" t="str">
        <f t="shared" si="2"/>
        <v>Y</v>
      </c>
      <c r="L47" s="14">
        <v>0.57999999999999996</v>
      </c>
      <c r="M47" s="13" t="str">
        <f t="shared" si="8"/>
        <v>Y</v>
      </c>
      <c r="N47" s="14">
        <v>0.60499999999999998</v>
      </c>
      <c r="O47" s="13" t="str">
        <f t="shared" si="3"/>
        <v>Y</v>
      </c>
      <c r="P47" s="14">
        <v>0.6</v>
      </c>
      <c r="Q47" s="13" t="str">
        <f t="shared" si="4"/>
        <v>Y</v>
      </c>
      <c r="R47" s="14">
        <v>0.5</v>
      </c>
      <c r="S47" s="13" t="str">
        <f t="shared" si="5"/>
        <v>N</v>
      </c>
      <c r="T47" s="14">
        <v>0.64</v>
      </c>
      <c r="U47" s="13" t="str">
        <f t="shared" si="6"/>
        <v>Y</v>
      </c>
    </row>
    <row r="48" spans="1:21" ht="15.75" customHeight="1" x14ac:dyDescent="0.25">
      <c r="A48" s="13">
        <v>42</v>
      </c>
      <c r="B48" s="32">
        <v>1754</v>
      </c>
      <c r="C48" s="32" t="s">
        <v>668</v>
      </c>
      <c r="D48" s="14">
        <v>0.64500000000000002</v>
      </c>
      <c r="E48" s="13" t="str">
        <f t="shared" si="0"/>
        <v>Y</v>
      </c>
      <c r="F48" s="14">
        <v>0.56000000000000005</v>
      </c>
      <c r="G48" s="13" t="str">
        <f t="shared" si="1"/>
        <v>Y</v>
      </c>
      <c r="H48" s="14">
        <v>0.51</v>
      </c>
      <c r="I48" s="13" t="str">
        <f t="shared" si="7"/>
        <v>N</v>
      </c>
      <c r="J48" s="14">
        <v>0.72</v>
      </c>
      <c r="K48" s="13" t="str">
        <f t="shared" si="2"/>
        <v>Y</v>
      </c>
      <c r="L48" s="14">
        <v>0.55000000000000004</v>
      </c>
      <c r="M48" s="13" t="str">
        <f t="shared" si="8"/>
        <v>Y</v>
      </c>
      <c r="N48" s="14">
        <v>0.68500000000000005</v>
      </c>
      <c r="O48" s="13" t="str">
        <f t="shared" si="3"/>
        <v>Y</v>
      </c>
      <c r="P48" s="14">
        <v>0.71</v>
      </c>
      <c r="Q48" s="13" t="str">
        <f t="shared" si="4"/>
        <v>Y</v>
      </c>
      <c r="R48" s="14">
        <v>0.56999999999999995</v>
      </c>
      <c r="S48" s="13" t="str">
        <f t="shared" si="5"/>
        <v>Y</v>
      </c>
      <c r="T48" s="14">
        <v>0.72</v>
      </c>
      <c r="U48" s="13" t="str">
        <f t="shared" si="6"/>
        <v>Y</v>
      </c>
    </row>
    <row r="49" spans="1:21" ht="15.75" customHeight="1" x14ac:dyDescent="0.25">
      <c r="A49" s="13">
        <v>43</v>
      </c>
      <c r="B49" s="32">
        <v>1756</v>
      </c>
      <c r="C49" s="32" t="s">
        <v>669</v>
      </c>
      <c r="D49" s="14">
        <v>0.57499999999999996</v>
      </c>
      <c r="E49" s="13" t="str">
        <f t="shared" si="0"/>
        <v>Y</v>
      </c>
      <c r="F49" s="14">
        <v>0.63</v>
      </c>
      <c r="G49" s="13" t="str">
        <f t="shared" si="1"/>
        <v>Y</v>
      </c>
      <c r="H49" s="14">
        <v>0.62</v>
      </c>
      <c r="I49" s="13" t="str">
        <f t="shared" si="7"/>
        <v>Y</v>
      </c>
      <c r="J49" s="14">
        <v>0.75</v>
      </c>
      <c r="K49" s="13" t="str">
        <f t="shared" si="2"/>
        <v>Y</v>
      </c>
      <c r="L49" s="14">
        <v>0.56999999999999995</v>
      </c>
      <c r="M49" s="13" t="str">
        <f t="shared" si="8"/>
        <v>Y</v>
      </c>
      <c r="N49" s="14">
        <v>0.68</v>
      </c>
      <c r="O49" s="13" t="str">
        <f t="shared" si="3"/>
        <v>Y</v>
      </c>
      <c r="P49" s="14">
        <v>0.68</v>
      </c>
      <c r="Q49" s="13" t="str">
        <f t="shared" si="4"/>
        <v>Y</v>
      </c>
      <c r="R49" s="14">
        <v>0.62</v>
      </c>
      <c r="S49" s="13" t="str">
        <f t="shared" si="5"/>
        <v>Y</v>
      </c>
      <c r="T49" s="14">
        <v>0.6</v>
      </c>
      <c r="U49" s="13" t="str">
        <f t="shared" si="6"/>
        <v>Y</v>
      </c>
    </row>
    <row r="50" spans="1:21" ht="15.75" customHeight="1" x14ac:dyDescent="0.25">
      <c r="A50" s="13">
        <v>44</v>
      </c>
      <c r="B50" s="32">
        <v>1759</v>
      </c>
      <c r="C50" s="32" t="s">
        <v>670</v>
      </c>
      <c r="D50" s="14">
        <v>0.55500000000000005</v>
      </c>
      <c r="E50" s="13" t="str">
        <f t="shared" si="0"/>
        <v>Y</v>
      </c>
      <c r="F50" s="14">
        <v>0.53</v>
      </c>
      <c r="G50" s="13" t="str">
        <f t="shared" si="1"/>
        <v>N</v>
      </c>
      <c r="H50" s="14">
        <v>0.49</v>
      </c>
      <c r="I50" s="13" t="str">
        <f t="shared" si="7"/>
        <v>N</v>
      </c>
      <c r="J50" s="14">
        <v>0.75</v>
      </c>
      <c r="K50" s="13" t="str">
        <f t="shared" si="2"/>
        <v>Y</v>
      </c>
      <c r="L50" s="14">
        <v>0.54</v>
      </c>
      <c r="M50" s="13" t="str">
        <f t="shared" si="8"/>
        <v>N</v>
      </c>
      <c r="N50" s="14">
        <v>0.61499999999999999</v>
      </c>
      <c r="O50" s="13" t="str">
        <f t="shared" si="3"/>
        <v>Y</v>
      </c>
      <c r="P50" s="14">
        <v>0.65</v>
      </c>
      <c r="Q50" s="13" t="str">
        <f t="shared" si="4"/>
        <v>Y</v>
      </c>
      <c r="R50" s="14">
        <v>0.59</v>
      </c>
      <c r="S50" s="13" t="str">
        <f t="shared" si="5"/>
        <v>Y</v>
      </c>
      <c r="T50" s="14">
        <v>0.74</v>
      </c>
      <c r="U50" s="13" t="str">
        <f t="shared" si="6"/>
        <v>Y</v>
      </c>
    </row>
    <row r="51" spans="1:21" ht="15.75" customHeight="1" x14ac:dyDescent="0.25">
      <c r="A51" s="13">
        <v>45</v>
      </c>
      <c r="B51" s="32">
        <v>1761</v>
      </c>
      <c r="C51" s="32" t="s">
        <v>671</v>
      </c>
      <c r="D51" s="14">
        <v>0.58499999999999996</v>
      </c>
      <c r="E51" s="13" t="str">
        <f t="shared" si="0"/>
        <v>Y</v>
      </c>
      <c r="F51" s="14">
        <v>0.54</v>
      </c>
      <c r="G51" s="13" t="str">
        <f t="shared" si="1"/>
        <v>N</v>
      </c>
      <c r="H51" s="14">
        <v>0.48</v>
      </c>
      <c r="I51" s="13" t="str">
        <f t="shared" si="7"/>
        <v>N</v>
      </c>
      <c r="J51" s="14">
        <v>0.75</v>
      </c>
      <c r="K51" s="13" t="str">
        <f t="shared" si="2"/>
        <v>Y</v>
      </c>
      <c r="L51" s="14">
        <v>0.5</v>
      </c>
      <c r="M51" s="13" t="str">
        <f t="shared" si="8"/>
        <v>N</v>
      </c>
      <c r="N51" s="14">
        <v>0.61499999999999999</v>
      </c>
      <c r="O51" s="13" t="str">
        <f t="shared" si="3"/>
        <v>Y</v>
      </c>
      <c r="P51" s="14">
        <v>0.68</v>
      </c>
      <c r="Q51" s="13" t="str">
        <f t="shared" si="4"/>
        <v>Y</v>
      </c>
      <c r="R51" s="14">
        <v>0.57999999999999996</v>
      </c>
      <c r="S51" s="13" t="str">
        <f t="shared" si="5"/>
        <v>Y</v>
      </c>
      <c r="T51" s="14">
        <v>0.64</v>
      </c>
      <c r="U51" s="13" t="str">
        <f t="shared" si="6"/>
        <v>Y</v>
      </c>
    </row>
    <row r="52" spans="1:21" ht="15.75" customHeight="1" x14ac:dyDescent="0.25">
      <c r="A52" s="13">
        <v>46</v>
      </c>
      <c r="B52" s="32">
        <v>1762</v>
      </c>
      <c r="C52" s="32" t="s">
        <v>672</v>
      </c>
      <c r="D52" s="14">
        <v>0.61</v>
      </c>
      <c r="E52" s="13" t="str">
        <f t="shared" si="0"/>
        <v>Y</v>
      </c>
      <c r="F52" s="14">
        <v>0.61</v>
      </c>
      <c r="G52" s="13" t="str">
        <f t="shared" si="1"/>
        <v>Y</v>
      </c>
      <c r="H52" s="14">
        <v>0.59</v>
      </c>
      <c r="I52" s="13" t="str">
        <f t="shared" si="7"/>
        <v>Y</v>
      </c>
      <c r="J52" s="14">
        <v>0.65</v>
      </c>
      <c r="K52" s="13" t="str">
        <f t="shared" si="2"/>
        <v>Y</v>
      </c>
      <c r="L52" s="14">
        <v>0.55000000000000004</v>
      </c>
      <c r="M52" s="13" t="str">
        <f t="shared" si="8"/>
        <v>Y</v>
      </c>
      <c r="N52" s="14">
        <v>0.65500000000000003</v>
      </c>
      <c r="O52" s="13" t="str">
        <f t="shared" si="3"/>
        <v>Y</v>
      </c>
      <c r="P52" s="14">
        <v>0.74</v>
      </c>
      <c r="Q52" s="13" t="str">
        <f t="shared" si="4"/>
        <v>Y</v>
      </c>
      <c r="R52" s="14">
        <v>0.62</v>
      </c>
      <c r="S52" s="13" t="str">
        <f t="shared" si="5"/>
        <v>Y</v>
      </c>
      <c r="T52" s="14">
        <v>0.64</v>
      </c>
      <c r="U52" s="13" t="str">
        <f t="shared" si="6"/>
        <v>Y</v>
      </c>
    </row>
    <row r="53" spans="1:21" ht="15.75" customHeight="1" x14ac:dyDescent="0.25">
      <c r="A53" s="13">
        <v>47</v>
      </c>
      <c r="B53" s="32">
        <v>1766</v>
      </c>
      <c r="C53" s="32" t="s">
        <v>673</v>
      </c>
      <c r="D53" s="14">
        <v>0.62</v>
      </c>
      <c r="E53" s="13" t="str">
        <f t="shared" si="0"/>
        <v>Y</v>
      </c>
      <c r="F53" s="14">
        <v>0.64</v>
      </c>
      <c r="G53" s="13" t="str">
        <f t="shared" si="1"/>
        <v>Y</v>
      </c>
      <c r="H53" s="14">
        <v>0.48</v>
      </c>
      <c r="I53" s="13" t="str">
        <f t="shared" si="7"/>
        <v>N</v>
      </c>
      <c r="J53" s="14">
        <v>0.75</v>
      </c>
      <c r="K53" s="13" t="str">
        <f t="shared" si="2"/>
        <v>Y</v>
      </c>
      <c r="L53" s="14">
        <v>0.54</v>
      </c>
      <c r="M53" s="13" t="str">
        <f t="shared" si="8"/>
        <v>N</v>
      </c>
      <c r="N53" s="14">
        <v>0.58499999999999996</v>
      </c>
      <c r="O53" s="13" t="str">
        <f t="shared" si="3"/>
        <v>Y</v>
      </c>
      <c r="P53" s="14">
        <v>0.71</v>
      </c>
      <c r="Q53" s="13" t="str">
        <f t="shared" si="4"/>
        <v>Y</v>
      </c>
      <c r="R53" s="14">
        <v>0.57999999999999996</v>
      </c>
      <c r="S53" s="13" t="str">
        <f t="shared" si="5"/>
        <v>Y</v>
      </c>
      <c r="T53" s="14">
        <v>0.51</v>
      </c>
      <c r="U53" s="13" t="str">
        <f t="shared" si="6"/>
        <v>N</v>
      </c>
    </row>
    <row r="54" spans="1:21" ht="15.75" customHeight="1" x14ac:dyDescent="0.25">
      <c r="A54" s="13">
        <v>48</v>
      </c>
      <c r="B54" s="32">
        <v>1768</v>
      </c>
      <c r="C54" s="32" t="s">
        <v>674</v>
      </c>
      <c r="D54" s="14">
        <v>0.64500000000000002</v>
      </c>
      <c r="E54" s="13" t="str">
        <f t="shared" si="0"/>
        <v>Y</v>
      </c>
      <c r="F54" s="14">
        <v>0.68</v>
      </c>
      <c r="G54" s="13" t="str">
        <f t="shared" si="1"/>
        <v>Y</v>
      </c>
      <c r="H54" s="14">
        <v>0.66</v>
      </c>
      <c r="I54" s="13" t="str">
        <f t="shared" si="7"/>
        <v>Y</v>
      </c>
      <c r="J54" s="14">
        <v>0.75</v>
      </c>
      <c r="K54" s="13" t="str">
        <f t="shared" si="2"/>
        <v>Y</v>
      </c>
      <c r="L54" s="14">
        <v>0.6</v>
      </c>
      <c r="M54" s="13" t="str">
        <f t="shared" si="8"/>
        <v>Y</v>
      </c>
      <c r="N54" s="14">
        <v>0.74</v>
      </c>
      <c r="O54" s="13" t="str">
        <f t="shared" si="3"/>
        <v>Y</v>
      </c>
      <c r="P54" s="14">
        <v>0.76</v>
      </c>
      <c r="Q54" s="13" t="str">
        <f t="shared" si="4"/>
        <v>Y</v>
      </c>
      <c r="R54" s="14">
        <v>0.59</v>
      </c>
      <c r="S54" s="13" t="str">
        <f t="shared" si="5"/>
        <v>Y</v>
      </c>
      <c r="T54" s="14">
        <v>0.78</v>
      </c>
      <c r="U54" s="13" t="str">
        <f t="shared" si="6"/>
        <v>Y</v>
      </c>
    </row>
    <row r="55" spans="1:21" ht="15.75" customHeight="1" x14ac:dyDescent="0.25">
      <c r="A55" s="13">
        <v>49</v>
      </c>
      <c r="B55" s="32">
        <v>1769</v>
      </c>
      <c r="C55" s="32" t="s">
        <v>675</v>
      </c>
      <c r="D55" s="14">
        <v>0.67</v>
      </c>
      <c r="E55" s="13" t="str">
        <f t="shared" si="0"/>
        <v>Y</v>
      </c>
      <c r="F55" s="14">
        <v>0.66</v>
      </c>
      <c r="G55" s="13" t="str">
        <f t="shared" si="1"/>
        <v>Y</v>
      </c>
      <c r="H55" s="14">
        <v>0.6</v>
      </c>
      <c r="I55" s="13" t="str">
        <f t="shared" si="7"/>
        <v>Y</v>
      </c>
      <c r="J55" s="14">
        <v>0.75</v>
      </c>
      <c r="K55" s="13" t="str">
        <f t="shared" si="2"/>
        <v>Y</v>
      </c>
      <c r="L55" s="14">
        <v>0.56999999999999995</v>
      </c>
      <c r="M55" s="13" t="str">
        <f t="shared" si="8"/>
        <v>Y</v>
      </c>
      <c r="N55" s="14">
        <v>0.57999999999999996</v>
      </c>
      <c r="O55" s="13" t="str">
        <f t="shared" si="3"/>
        <v>Y</v>
      </c>
      <c r="P55" s="14">
        <v>0.65</v>
      </c>
      <c r="Q55" s="13" t="str">
        <f t="shared" si="4"/>
        <v>Y</v>
      </c>
      <c r="R55" s="14">
        <v>0.62</v>
      </c>
      <c r="S55" s="13" t="str">
        <f t="shared" si="5"/>
        <v>Y</v>
      </c>
      <c r="T55" s="14">
        <v>0.75</v>
      </c>
      <c r="U55" s="13" t="str">
        <f t="shared" si="6"/>
        <v>Y</v>
      </c>
    </row>
    <row r="56" spans="1:21" ht="15.75" customHeight="1" x14ac:dyDescent="0.25">
      <c r="A56" s="13">
        <v>50</v>
      </c>
      <c r="B56" s="32">
        <v>1772</v>
      </c>
      <c r="C56" s="32" t="s">
        <v>676</v>
      </c>
      <c r="D56" s="14">
        <v>0.65500000000000003</v>
      </c>
      <c r="E56" s="13" t="str">
        <f t="shared" si="0"/>
        <v>Y</v>
      </c>
      <c r="F56" s="14">
        <v>0.69</v>
      </c>
      <c r="G56" s="13" t="str">
        <f t="shared" si="1"/>
        <v>Y</v>
      </c>
      <c r="H56" s="14">
        <v>0.56000000000000005</v>
      </c>
      <c r="I56" s="13" t="str">
        <f t="shared" si="7"/>
        <v>Y</v>
      </c>
      <c r="J56" s="14">
        <v>0.75</v>
      </c>
      <c r="K56" s="13" t="str">
        <f t="shared" si="2"/>
        <v>Y</v>
      </c>
      <c r="L56" s="14">
        <v>0.64</v>
      </c>
      <c r="M56" s="13" t="str">
        <f t="shared" si="8"/>
        <v>Y</v>
      </c>
      <c r="N56" s="14">
        <v>0.7</v>
      </c>
      <c r="O56" s="13" t="str">
        <f t="shared" si="3"/>
        <v>Y</v>
      </c>
      <c r="P56" s="14">
        <v>0.77</v>
      </c>
      <c r="Q56" s="13" t="str">
        <f t="shared" si="4"/>
        <v>Y</v>
      </c>
      <c r="R56" s="14">
        <v>0.61</v>
      </c>
      <c r="S56" s="13" t="str">
        <f t="shared" si="5"/>
        <v>Y</v>
      </c>
      <c r="T56" s="14">
        <v>0.77</v>
      </c>
      <c r="U56" s="13" t="str">
        <f t="shared" si="6"/>
        <v>Y</v>
      </c>
    </row>
    <row r="57" spans="1:21" ht="15.75" customHeight="1" x14ac:dyDescent="0.25">
      <c r="A57" s="13">
        <v>51</v>
      </c>
      <c r="B57" s="32">
        <v>1773</v>
      </c>
      <c r="C57" s="32" t="s">
        <v>677</v>
      </c>
      <c r="D57" s="14">
        <v>0.56000000000000005</v>
      </c>
      <c r="E57" s="13" t="str">
        <f t="shared" si="0"/>
        <v>Y</v>
      </c>
      <c r="F57" s="14">
        <v>0.55000000000000004</v>
      </c>
      <c r="G57" s="13" t="str">
        <f t="shared" si="1"/>
        <v>Y</v>
      </c>
      <c r="H57" s="14">
        <v>0.53</v>
      </c>
      <c r="I57" s="13" t="str">
        <f t="shared" si="7"/>
        <v>N</v>
      </c>
      <c r="J57" s="14">
        <v>0.68</v>
      </c>
      <c r="K57" s="13" t="str">
        <f t="shared" si="2"/>
        <v>Y</v>
      </c>
      <c r="L57" s="14">
        <v>0.49</v>
      </c>
      <c r="M57" s="13" t="str">
        <f t="shared" si="8"/>
        <v>N</v>
      </c>
      <c r="N57" s="14">
        <v>0.58499999999999996</v>
      </c>
      <c r="O57" s="13" t="str">
        <f t="shared" si="3"/>
        <v>Y</v>
      </c>
      <c r="P57" s="14">
        <v>0.74</v>
      </c>
      <c r="Q57" s="13" t="str">
        <f t="shared" si="4"/>
        <v>Y</v>
      </c>
      <c r="R57" s="14">
        <v>0.62</v>
      </c>
      <c r="S57" s="13" t="str">
        <f t="shared" si="5"/>
        <v>Y</v>
      </c>
      <c r="T57" s="14">
        <v>0.65</v>
      </c>
      <c r="U57" s="13" t="str">
        <f t="shared" si="6"/>
        <v>Y</v>
      </c>
    </row>
    <row r="58" spans="1:21" ht="15.75" customHeight="1" x14ac:dyDescent="0.25">
      <c r="A58" s="13">
        <v>52</v>
      </c>
      <c r="B58" s="32">
        <v>1774</v>
      </c>
      <c r="C58" s="32" t="s">
        <v>678</v>
      </c>
      <c r="D58" s="14">
        <v>0.56499999999999995</v>
      </c>
      <c r="E58" s="13" t="str">
        <f t="shared" si="0"/>
        <v>Y</v>
      </c>
      <c r="F58" s="14">
        <v>0.59</v>
      </c>
      <c r="G58" s="13" t="str">
        <f t="shared" si="1"/>
        <v>Y</v>
      </c>
      <c r="H58" s="14">
        <v>0.53</v>
      </c>
      <c r="I58" s="13" t="str">
        <f t="shared" si="7"/>
        <v>N</v>
      </c>
      <c r="J58" s="14">
        <v>0.68</v>
      </c>
      <c r="K58" s="13" t="str">
        <f t="shared" si="2"/>
        <v>Y</v>
      </c>
      <c r="L58" s="14">
        <v>0.53</v>
      </c>
      <c r="M58" s="13" t="str">
        <f t="shared" si="8"/>
        <v>N</v>
      </c>
      <c r="N58" s="14">
        <v>0.70499999999999996</v>
      </c>
      <c r="O58" s="13" t="str">
        <f t="shared" si="3"/>
        <v>Y</v>
      </c>
      <c r="P58" s="14">
        <v>0.72</v>
      </c>
      <c r="Q58" s="13" t="str">
        <f t="shared" si="4"/>
        <v>Y</v>
      </c>
      <c r="R58" s="14">
        <v>0.59</v>
      </c>
      <c r="S58" s="13" t="str">
        <f t="shared" si="5"/>
        <v>Y</v>
      </c>
      <c r="T58" s="14">
        <v>0.72</v>
      </c>
      <c r="U58" s="13" t="str">
        <f t="shared" si="6"/>
        <v>Y</v>
      </c>
    </row>
    <row r="59" spans="1:21" ht="15.75" customHeight="1" x14ac:dyDescent="0.25">
      <c r="A59" s="13">
        <v>53</v>
      </c>
      <c r="B59" s="32">
        <v>1775</v>
      </c>
      <c r="C59" s="32" t="s">
        <v>679</v>
      </c>
      <c r="D59" s="14">
        <v>0.53500000000000003</v>
      </c>
      <c r="E59" s="13" t="str">
        <f t="shared" si="0"/>
        <v>N</v>
      </c>
      <c r="F59" s="14">
        <v>0.6</v>
      </c>
      <c r="G59" s="13" t="str">
        <f t="shared" si="1"/>
        <v>Y</v>
      </c>
      <c r="H59" s="14">
        <v>0.64</v>
      </c>
      <c r="I59" s="13" t="str">
        <f t="shared" si="7"/>
        <v>Y</v>
      </c>
      <c r="J59" s="14">
        <v>0.75</v>
      </c>
      <c r="K59" s="13" t="str">
        <f t="shared" si="2"/>
        <v>Y</v>
      </c>
      <c r="L59" s="14">
        <v>0.56000000000000005</v>
      </c>
      <c r="M59" s="13" t="str">
        <f t="shared" si="8"/>
        <v>Y</v>
      </c>
      <c r="N59" s="14">
        <v>0.56999999999999995</v>
      </c>
      <c r="O59" s="13" t="str">
        <f t="shared" si="3"/>
        <v>Y</v>
      </c>
      <c r="P59" s="14">
        <v>0.66</v>
      </c>
      <c r="Q59" s="13" t="str">
        <f t="shared" si="4"/>
        <v>Y</v>
      </c>
      <c r="R59" s="14">
        <v>0.61</v>
      </c>
      <c r="S59" s="13" t="str">
        <f t="shared" si="5"/>
        <v>Y</v>
      </c>
      <c r="T59" s="14">
        <v>0.71</v>
      </c>
      <c r="U59" s="13" t="str">
        <f t="shared" si="6"/>
        <v>Y</v>
      </c>
    </row>
    <row r="60" spans="1:21" ht="15.75" customHeight="1" x14ac:dyDescent="0.25">
      <c r="A60" s="13">
        <v>54</v>
      </c>
      <c r="B60" s="32">
        <v>1776</v>
      </c>
      <c r="C60" s="32" t="s">
        <v>680</v>
      </c>
      <c r="D60" s="14">
        <v>0.59</v>
      </c>
      <c r="E60" s="13" t="str">
        <f t="shared" si="0"/>
        <v>Y</v>
      </c>
      <c r="F60" s="14">
        <v>0.63</v>
      </c>
      <c r="G60" s="13" t="str">
        <f t="shared" si="1"/>
        <v>Y</v>
      </c>
      <c r="H60" s="14">
        <v>0.64</v>
      </c>
      <c r="I60" s="13" t="str">
        <f t="shared" si="7"/>
        <v>Y</v>
      </c>
      <c r="J60" s="14">
        <v>0.65</v>
      </c>
      <c r="K60" s="13" t="str">
        <f t="shared" si="2"/>
        <v>Y</v>
      </c>
      <c r="L60" s="14">
        <v>0.62</v>
      </c>
      <c r="M60" s="13" t="str">
        <f t="shared" si="8"/>
        <v>Y</v>
      </c>
      <c r="N60" s="14">
        <v>0.65500000000000003</v>
      </c>
      <c r="O60" s="13" t="str">
        <f t="shared" si="3"/>
        <v>Y</v>
      </c>
      <c r="P60" s="14">
        <v>0.73</v>
      </c>
      <c r="Q60" s="13" t="str">
        <f t="shared" si="4"/>
        <v>Y</v>
      </c>
      <c r="R60" s="14">
        <v>0.59</v>
      </c>
      <c r="S60" s="13" t="str">
        <f t="shared" si="5"/>
        <v>Y</v>
      </c>
      <c r="T60" s="14">
        <v>0.7</v>
      </c>
      <c r="U60" s="13" t="str">
        <f t="shared" si="6"/>
        <v>Y</v>
      </c>
    </row>
    <row r="61" spans="1:21" ht="15.75" customHeight="1" x14ac:dyDescent="0.25">
      <c r="A61" s="13">
        <v>55</v>
      </c>
      <c r="B61" s="32">
        <v>1777</v>
      </c>
      <c r="C61" s="32" t="s">
        <v>681</v>
      </c>
      <c r="D61" s="14">
        <v>0.66500000000000004</v>
      </c>
      <c r="E61" s="13" t="str">
        <f t="shared" si="0"/>
        <v>Y</v>
      </c>
      <c r="F61" s="14">
        <v>0.54</v>
      </c>
      <c r="G61" s="13" t="str">
        <f t="shared" si="1"/>
        <v>N</v>
      </c>
      <c r="H61" s="14">
        <v>0.68</v>
      </c>
      <c r="I61" s="13" t="str">
        <f t="shared" si="7"/>
        <v>Y</v>
      </c>
      <c r="J61" s="14">
        <v>0.75</v>
      </c>
      <c r="K61" s="13" t="str">
        <f t="shared" si="2"/>
        <v>Y</v>
      </c>
      <c r="L61" s="14">
        <v>0.49</v>
      </c>
      <c r="M61" s="13" t="str">
        <f t="shared" si="8"/>
        <v>N</v>
      </c>
      <c r="N61" s="14">
        <v>0.64500000000000002</v>
      </c>
      <c r="O61" s="13" t="str">
        <f t="shared" si="3"/>
        <v>Y</v>
      </c>
      <c r="P61" s="14">
        <v>0.7</v>
      </c>
      <c r="Q61" s="13" t="str">
        <f t="shared" si="4"/>
        <v>Y</v>
      </c>
      <c r="R61" s="14">
        <v>0.63</v>
      </c>
      <c r="S61" s="13" t="str">
        <f t="shared" si="5"/>
        <v>Y</v>
      </c>
      <c r="T61" s="14">
        <v>0.62</v>
      </c>
      <c r="U61" s="13" t="str">
        <f t="shared" si="6"/>
        <v>Y</v>
      </c>
    </row>
    <row r="62" spans="1:21" ht="15.75" customHeight="1" x14ac:dyDescent="0.25">
      <c r="A62" s="13">
        <v>56</v>
      </c>
      <c r="B62" s="32">
        <v>1779</v>
      </c>
      <c r="C62" s="32" t="s">
        <v>682</v>
      </c>
      <c r="D62" s="14">
        <v>0.63</v>
      </c>
      <c r="E62" s="13" t="str">
        <f t="shared" si="0"/>
        <v>Y</v>
      </c>
      <c r="F62" s="14">
        <v>0.61</v>
      </c>
      <c r="G62" s="13" t="str">
        <f t="shared" si="1"/>
        <v>Y</v>
      </c>
      <c r="H62" s="14">
        <v>0.57999999999999996</v>
      </c>
      <c r="I62" s="13" t="str">
        <f t="shared" si="7"/>
        <v>Y</v>
      </c>
      <c r="J62" s="14">
        <v>0.75</v>
      </c>
      <c r="K62" s="13" t="str">
        <f t="shared" si="2"/>
        <v>Y</v>
      </c>
      <c r="L62" s="14">
        <v>0.67</v>
      </c>
      <c r="M62" s="13" t="str">
        <f t="shared" si="8"/>
        <v>Y</v>
      </c>
      <c r="N62" s="14">
        <v>0.72499999999999998</v>
      </c>
      <c r="O62" s="13" t="str">
        <f t="shared" si="3"/>
        <v>Y</v>
      </c>
      <c r="P62" s="14">
        <v>0.67</v>
      </c>
      <c r="Q62" s="13" t="str">
        <f t="shared" si="4"/>
        <v>Y</v>
      </c>
      <c r="R62" s="14">
        <v>0.63</v>
      </c>
      <c r="S62" s="13" t="str">
        <f t="shared" si="5"/>
        <v>Y</v>
      </c>
      <c r="T62" s="14">
        <v>0.78</v>
      </c>
      <c r="U62" s="13" t="str">
        <f t="shared" si="6"/>
        <v>Y</v>
      </c>
    </row>
    <row r="63" spans="1:21" ht="15.75" customHeight="1" x14ac:dyDescent="0.25">
      <c r="A63" s="13">
        <v>57</v>
      </c>
      <c r="B63" s="32">
        <v>1780</v>
      </c>
      <c r="C63" s="32" t="s">
        <v>683</v>
      </c>
      <c r="D63" s="14">
        <v>0.56499999999999995</v>
      </c>
      <c r="E63" s="13" t="str">
        <f t="shared" si="0"/>
        <v>Y</v>
      </c>
      <c r="F63" s="14">
        <v>0.55000000000000004</v>
      </c>
      <c r="G63" s="13" t="str">
        <f t="shared" si="1"/>
        <v>Y</v>
      </c>
      <c r="H63" s="14">
        <v>0.64</v>
      </c>
      <c r="I63" s="13" t="str">
        <f t="shared" si="7"/>
        <v>Y</v>
      </c>
      <c r="J63" s="14">
        <v>0.68</v>
      </c>
      <c r="K63" s="13" t="str">
        <f t="shared" si="2"/>
        <v>Y</v>
      </c>
      <c r="L63" s="14">
        <v>0.52</v>
      </c>
      <c r="M63" s="13" t="str">
        <f t="shared" si="8"/>
        <v>N</v>
      </c>
      <c r="N63" s="14">
        <v>0.59499999999999997</v>
      </c>
      <c r="O63" s="13" t="str">
        <f t="shared" si="3"/>
        <v>Y</v>
      </c>
      <c r="P63" s="14">
        <v>0.65</v>
      </c>
      <c r="Q63" s="13" t="str">
        <f t="shared" si="4"/>
        <v>Y</v>
      </c>
      <c r="R63" s="14">
        <v>0.5</v>
      </c>
      <c r="S63" s="13" t="str">
        <f t="shared" si="5"/>
        <v>N</v>
      </c>
      <c r="T63" s="14">
        <v>0.64</v>
      </c>
      <c r="U63" s="13" t="str">
        <f t="shared" si="6"/>
        <v>Y</v>
      </c>
    </row>
    <row r="64" spans="1:21" ht="15.75" customHeight="1" x14ac:dyDescent="0.25">
      <c r="A64" s="13">
        <v>58</v>
      </c>
      <c r="B64" s="32">
        <v>1755</v>
      </c>
      <c r="C64" s="32" t="s">
        <v>684</v>
      </c>
      <c r="D64" s="14">
        <v>0.59</v>
      </c>
      <c r="E64" s="13" t="str">
        <f t="shared" si="0"/>
        <v>Y</v>
      </c>
      <c r="F64" s="14">
        <v>0.56000000000000005</v>
      </c>
      <c r="G64" s="13" t="str">
        <f t="shared" si="1"/>
        <v>Y</v>
      </c>
      <c r="H64" s="14">
        <v>0.6</v>
      </c>
      <c r="I64" s="13" t="str">
        <f t="shared" si="7"/>
        <v>Y</v>
      </c>
      <c r="J64" s="14">
        <v>0.7</v>
      </c>
      <c r="K64" s="13" t="str">
        <f t="shared" si="2"/>
        <v>Y</v>
      </c>
      <c r="L64" s="14">
        <v>0.64</v>
      </c>
      <c r="M64" s="13" t="str">
        <f t="shared" si="8"/>
        <v>Y</v>
      </c>
      <c r="N64" s="14">
        <v>0.61</v>
      </c>
      <c r="O64" s="13" t="str">
        <f t="shared" si="3"/>
        <v>Y</v>
      </c>
      <c r="P64" s="14">
        <v>0.7</v>
      </c>
      <c r="Q64" s="13" t="str">
        <f t="shared" si="4"/>
        <v>Y</v>
      </c>
      <c r="R64" s="14">
        <v>0.59</v>
      </c>
      <c r="S64" s="13" t="str">
        <f t="shared" si="5"/>
        <v>Y</v>
      </c>
      <c r="T64" s="14">
        <v>0.61</v>
      </c>
      <c r="U64" s="13" t="str">
        <f t="shared" si="6"/>
        <v>Y</v>
      </c>
    </row>
    <row r="65" spans="1:26" ht="15.75" customHeight="1" x14ac:dyDescent="0.25">
      <c r="A65" s="13">
        <v>59</v>
      </c>
      <c r="B65" s="32">
        <v>1758</v>
      </c>
      <c r="C65" s="32" t="s">
        <v>685</v>
      </c>
      <c r="D65" s="14">
        <v>0.59499999999999997</v>
      </c>
      <c r="E65" s="13" t="str">
        <f t="shared" si="0"/>
        <v>Y</v>
      </c>
      <c r="F65" s="14">
        <v>0.53</v>
      </c>
      <c r="G65" s="13" t="str">
        <f t="shared" si="1"/>
        <v>N</v>
      </c>
      <c r="H65" s="14">
        <v>0.65</v>
      </c>
      <c r="I65" s="13" t="str">
        <f t="shared" si="7"/>
        <v>Y</v>
      </c>
      <c r="J65" s="14">
        <v>0.7</v>
      </c>
      <c r="K65" s="13" t="str">
        <f t="shared" si="2"/>
        <v>Y</v>
      </c>
      <c r="L65" s="14">
        <v>0.66</v>
      </c>
      <c r="M65" s="13" t="str">
        <f t="shared" si="8"/>
        <v>Y</v>
      </c>
      <c r="N65" s="14">
        <v>0.6</v>
      </c>
      <c r="O65" s="13" t="str">
        <f t="shared" si="3"/>
        <v>Y</v>
      </c>
      <c r="P65" s="14">
        <v>0.63</v>
      </c>
      <c r="Q65" s="13" t="str">
        <f t="shared" si="4"/>
        <v>Y</v>
      </c>
      <c r="R65" s="14">
        <v>0.64</v>
      </c>
      <c r="S65" s="13" t="str">
        <f t="shared" si="5"/>
        <v>Y</v>
      </c>
      <c r="T65" s="14">
        <v>0.62</v>
      </c>
      <c r="U65" s="13" t="str">
        <f t="shared" si="6"/>
        <v>Y</v>
      </c>
    </row>
    <row r="66" spans="1:26" ht="15.75" customHeight="1" x14ac:dyDescent="0.25">
      <c r="A66" s="13">
        <v>60</v>
      </c>
      <c r="B66" s="32">
        <v>1767</v>
      </c>
      <c r="C66" s="32" t="s">
        <v>686</v>
      </c>
      <c r="D66" s="14">
        <v>0.53500000000000003</v>
      </c>
      <c r="E66" s="13" t="str">
        <f t="shared" si="0"/>
        <v>N</v>
      </c>
      <c r="F66" s="14">
        <v>0.54</v>
      </c>
      <c r="G66" s="13" t="str">
        <f t="shared" si="1"/>
        <v>N</v>
      </c>
      <c r="H66" s="14">
        <v>0.56999999999999995</v>
      </c>
      <c r="I66" s="13" t="str">
        <f t="shared" si="7"/>
        <v>Y</v>
      </c>
      <c r="J66" s="14">
        <v>0.68</v>
      </c>
      <c r="K66" s="13" t="str">
        <f t="shared" si="2"/>
        <v>Y</v>
      </c>
      <c r="L66" s="14">
        <v>0.57999999999999996</v>
      </c>
      <c r="M66" s="13" t="str">
        <f t="shared" si="8"/>
        <v>Y</v>
      </c>
      <c r="N66" s="14">
        <v>0.53</v>
      </c>
      <c r="O66" s="13" t="str">
        <f t="shared" si="3"/>
        <v>N</v>
      </c>
      <c r="P66" s="14">
        <v>0.66</v>
      </c>
      <c r="Q66" s="13" t="str">
        <f t="shared" si="4"/>
        <v>Y</v>
      </c>
      <c r="R66" s="14">
        <v>0.6</v>
      </c>
      <c r="S66" s="13" t="str">
        <f t="shared" si="5"/>
        <v>Y</v>
      </c>
      <c r="T66" s="14">
        <v>0.6</v>
      </c>
      <c r="U66" s="13" t="str">
        <f t="shared" si="6"/>
        <v>Y</v>
      </c>
    </row>
    <row r="67" spans="1:26" ht="15.75" customHeight="1" x14ac:dyDescent="0.25">
      <c r="A67" s="13">
        <v>61</v>
      </c>
      <c r="B67" s="32">
        <v>1770</v>
      </c>
      <c r="C67" s="32" t="s">
        <v>687</v>
      </c>
      <c r="D67" s="14">
        <v>0.58499999999999996</v>
      </c>
      <c r="E67" s="13" t="str">
        <f t="shared" si="0"/>
        <v>Y</v>
      </c>
      <c r="F67" s="14">
        <v>0.57999999999999996</v>
      </c>
      <c r="G67" s="13" t="str">
        <f t="shared" si="1"/>
        <v>Y</v>
      </c>
      <c r="H67" s="14">
        <v>0.56000000000000005</v>
      </c>
      <c r="I67" s="13" t="str">
        <f t="shared" si="7"/>
        <v>Y</v>
      </c>
      <c r="J67" s="14">
        <v>0.65</v>
      </c>
      <c r="K67" s="13" t="str">
        <f t="shared" si="2"/>
        <v>Y</v>
      </c>
      <c r="L67" s="14">
        <v>0.6</v>
      </c>
      <c r="M67" s="13" t="str">
        <f t="shared" si="8"/>
        <v>Y</v>
      </c>
      <c r="N67" s="14">
        <v>0.59</v>
      </c>
      <c r="O67" s="13" t="str">
        <f t="shared" si="3"/>
        <v>Y</v>
      </c>
      <c r="P67" s="14">
        <v>0.64</v>
      </c>
      <c r="Q67" s="13" t="str">
        <f t="shared" si="4"/>
        <v>Y</v>
      </c>
      <c r="R67" s="14">
        <v>0.6</v>
      </c>
      <c r="S67" s="13" t="str">
        <f t="shared" si="5"/>
        <v>Y</v>
      </c>
      <c r="T67" s="14">
        <v>0.5</v>
      </c>
      <c r="U67" s="13" t="str">
        <f t="shared" si="6"/>
        <v>N</v>
      </c>
    </row>
    <row r="68" spans="1:26" ht="15.75" customHeight="1" x14ac:dyDescent="0.25">
      <c r="A68" s="13">
        <v>62</v>
      </c>
      <c r="B68" s="32">
        <v>1778</v>
      </c>
      <c r="C68" s="32" t="s">
        <v>688</v>
      </c>
      <c r="D68" s="14">
        <v>0.54500000000000004</v>
      </c>
      <c r="E68" s="13" t="str">
        <f t="shared" si="0"/>
        <v>N</v>
      </c>
      <c r="F68" s="14">
        <v>0.55000000000000004</v>
      </c>
      <c r="G68" s="13" t="str">
        <f t="shared" si="1"/>
        <v>Y</v>
      </c>
      <c r="H68" s="14">
        <v>0.65</v>
      </c>
      <c r="I68" s="13" t="str">
        <f t="shared" si="7"/>
        <v>Y</v>
      </c>
      <c r="J68" s="14">
        <v>0.71</v>
      </c>
      <c r="K68" s="13" t="str">
        <f t="shared" si="2"/>
        <v>Y</v>
      </c>
      <c r="L68" s="14">
        <v>0.55000000000000004</v>
      </c>
      <c r="M68" s="13" t="str">
        <f t="shared" si="8"/>
        <v>Y</v>
      </c>
      <c r="N68" s="14">
        <v>0.63500000000000001</v>
      </c>
      <c r="O68" s="13" t="str">
        <f t="shared" si="3"/>
        <v>Y</v>
      </c>
      <c r="P68" s="14">
        <v>0.66</v>
      </c>
      <c r="Q68" s="13" t="str">
        <f t="shared" si="4"/>
        <v>Y</v>
      </c>
      <c r="R68" s="14">
        <v>0.61</v>
      </c>
      <c r="S68" s="13" t="str">
        <f t="shared" si="5"/>
        <v>Y</v>
      </c>
      <c r="T68" s="14">
        <v>0.65</v>
      </c>
      <c r="U68" s="13" t="str">
        <f t="shared" si="6"/>
        <v>Y</v>
      </c>
    </row>
    <row r="69" spans="1:26" ht="15.75" customHeight="1" x14ac:dyDescent="0.25">
      <c r="A69" s="13">
        <v>63</v>
      </c>
      <c r="B69" s="32">
        <v>1782</v>
      </c>
      <c r="C69" s="32" t="s">
        <v>689</v>
      </c>
      <c r="D69" s="14">
        <v>0.54500000000000004</v>
      </c>
      <c r="E69" s="13" t="str">
        <f t="shared" si="0"/>
        <v>N</v>
      </c>
      <c r="F69" s="14">
        <v>0.57999999999999996</v>
      </c>
      <c r="G69" s="13" t="str">
        <f t="shared" si="1"/>
        <v>Y</v>
      </c>
      <c r="H69" s="14">
        <v>0.52</v>
      </c>
      <c r="I69" s="13" t="str">
        <f t="shared" si="7"/>
        <v>N</v>
      </c>
      <c r="J69" s="14">
        <v>0.65</v>
      </c>
      <c r="K69" s="13" t="str">
        <f t="shared" si="2"/>
        <v>Y</v>
      </c>
      <c r="L69" s="14">
        <v>0.52</v>
      </c>
      <c r="M69" s="13" t="str">
        <f t="shared" si="8"/>
        <v>N</v>
      </c>
      <c r="N69" s="14">
        <v>0.59</v>
      </c>
      <c r="O69" s="13" t="str">
        <f t="shared" si="3"/>
        <v>Y</v>
      </c>
      <c r="P69" s="14">
        <v>0.56000000000000005</v>
      </c>
      <c r="Q69" s="13" t="str">
        <f t="shared" si="4"/>
        <v>Y</v>
      </c>
      <c r="R69" s="14">
        <v>0.5</v>
      </c>
      <c r="S69" s="13" t="str">
        <f t="shared" si="5"/>
        <v>N</v>
      </c>
      <c r="T69" s="14">
        <v>0.57999999999999996</v>
      </c>
      <c r="U69" s="13" t="str">
        <f t="shared" si="6"/>
        <v>Y</v>
      </c>
    </row>
    <row r="70" spans="1:26" ht="15.75" customHeight="1" x14ac:dyDescent="0.25">
      <c r="A70" s="13">
        <v>64</v>
      </c>
      <c r="B70" s="32">
        <v>1615</v>
      </c>
      <c r="C70" s="32" t="s">
        <v>690</v>
      </c>
      <c r="D70" s="14">
        <v>0.54</v>
      </c>
      <c r="E70" s="13" t="str">
        <f t="shared" si="0"/>
        <v>N</v>
      </c>
      <c r="F70" s="14">
        <v>0.5</v>
      </c>
      <c r="G70" s="13" t="str">
        <f t="shared" si="1"/>
        <v>N</v>
      </c>
      <c r="H70" s="14">
        <v>0.56000000000000005</v>
      </c>
      <c r="I70" s="13" t="str">
        <f t="shared" si="7"/>
        <v>Y</v>
      </c>
      <c r="J70" s="14">
        <v>0.68</v>
      </c>
      <c r="K70" s="13" t="str">
        <f t="shared" si="2"/>
        <v>Y</v>
      </c>
      <c r="L70" s="14">
        <v>0.61</v>
      </c>
      <c r="M70" s="13" t="str">
        <f t="shared" si="8"/>
        <v>Y</v>
      </c>
      <c r="N70" s="14">
        <v>0.57499999999999996</v>
      </c>
      <c r="O70" s="13" t="str">
        <f t="shared" si="3"/>
        <v>Y</v>
      </c>
      <c r="P70" s="14">
        <v>0.61</v>
      </c>
      <c r="Q70" s="13" t="str">
        <f t="shared" si="4"/>
        <v>Y</v>
      </c>
      <c r="R70" s="14">
        <v>0.56999999999999995</v>
      </c>
      <c r="S70" s="13" t="str">
        <f t="shared" si="5"/>
        <v>Y</v>
      </c>
      <c r="T70" s="14">
        <v>0.51</v>
      </c>
      <c r="U70" s="13" t="str">
        <f t="shared" si="6"/>
        <v>N</v>
      </c>
    </row>
    <row r="71" spans="1:26" ht="15.75" customHeight="1" x14ac:dyDescent="0.25">
      <c r="A71" s="13">
        <v>65</v>
      </c>
      <c r="B71" s="32">
        <v>1642</v>
      </c>
      <c r="C71" s="32" t="s">
        <v>691</v>
      </c>
      <c r="D71" s="14">
        <v>0.61499999999999999</v>
      </c>
      <c r="E71" s="13" t="str">
        <f t="shared" si="0"/>
        <v>Y</v>
      </c>
      <c r="F71" s="14">
        <v>0.53</v>
      </c>
      <c r="G71" s="13" t="str">
        <f t="shared" si="1"/>
        <v>N</v>
      </c>
      <c r="H71" s="14">
        <v>0.61</v>
      </c>
      <c r="I71" s="13" t="str">
        <f t="shared" si="7"/>
        <v>Y</v>
      </c>
      <c r="J71" s="14">
        <v>0.5</v>
      </c>
      <c r="K71" s="13" t="str">
        <f t="shared" si="2"/>
        <v>N</v>
      </c>
      <c r="L71" s="14">
        <v>0.66</v>
      </c>
      <c r="M71" s="13" t="str">
        <f t="shared" si="8"/>
        <v>Y</v>
      </c>
      <c r="N71" s="14">
        <v>0.44</v>
      </c>
      <c r="O71" s="13" t="str">
        <f t="shared" si="3"/>
        <v>N</v>
      </c>
      <c r="P71" s="14">
        <v>0.67</v>
      </c>
      <c r="Q71" s="13" t="str">
        <f t="shared" si="4"/>
        <v>Y</v>
      </c>
      <c r="R71" s="14">
        <v>0.59</v>
      </c>
      <c r="S71" s="13" t="str">
        <f t="shared" si="5"/>
        <v>Y</v>
      </c>
      <c r="T71" s="14">
        <v>0.73</v>
      </c>
      <c r="U71" s="13" t="str">
        <f t="shared" si="6"/>
        <v>Y</v>
      </c>
    </row>
    <row r="72" spans="1:26" ht="15.75" customHeight="1" x14ac:dyDescent="0.25">
      <c r="A72" s="13"/>
      <c r="B72" s="203" t="s">
        <v>251</v>
      </c>
      <c r="C72" s="203"/>
      <c r="D72" s="63"/>
      <c r="E72" s="13">
        <f>COUNTIFS(E7:E71,"Y")</f>
        <v>54</v>
      </c>
      <c r="F72" s="13"/>
      <c r="G72" s="13">
        <f>COUNTIFS(G7:G71,"Y")</f>
        <v>53</v>
      </c>
      <c r="H72" s="13"/>
      <c r="I72" s="13">
        <f>COUNTIFS(I7:I71,"Y")</f>
        <v>41</v>
      </c>
      <c r="J72" s="13"/>
      <c r="K72" s="13">
        <f>COUNTIFS(K7:K71,"Y")</f>
        <v>64</v>
      </c>
      <c r="L72" s="13"/>
      <c r="M72" s="13">
        <f>COUNTIFS(M7:M71,"Y")</f>
        <v>46</v>
      </c>
      <c r="N72" s="13"/>
      <c r="O72" s="13">
        <f>COUNTIFS(O7:O71,"Y")</f>
        <v>59</v>
      </c>
      <c r="P72" s="13"/>
      <c r="Q72" s="13">
        <f>COUNTIFS(Q7:Q71,"Y")</f>
        <v>65</v>
      </c>
      <c r="R72" s="13"/>
      <c r="S72" s="13">
        <f>COUNTIFS(S7:S71,"Y")</f>
        <v>61</v>
      </c>
      <c r="T72" s="15"/>
      <c r="U72" s="13">
        <f>COUNTIFS(U7:U71,"Y")</f>
        <v>60</v>
      </c>
    </row>
    <row r="73" spans="1:26" ht="15.75" customHeight="1" x14ac:dyDescent="0.25">
      <c r="A73" s="13"/>
      <c r="B73" s="207" t="s">
        <v>252</v>
      </c>
      <c r="C73" s="203"/>
      <c r="D73" s="63"/>
      <c r="E73" s="64">
        <f>(E72/65)*100</f>
        <v>83.07692307692308</v>
      </c>
      <c r="F73" s="13"/>
      <c r="G73" s="64">
        <f>(G72/65)*100</f>
        <v>81.538461538461533</v>
      </c>
      <c r="H73" s="64"/>
      <c r="I73" s="64">
        <f>(I72/65)*100</f>
        <v>63.076923076923073</v>
      </c>
      <c r="J73" s="64"/>
      <c r="K73" s="64">
        <f>(K72/65)*100</f>
        <v>98.461538461538467</v>
      </c>
      <c r="L73" s="64"/>
      <c r="M73" s="64">
        <f>(M72/65)*100</f>
        <v>70.769230769230774</v>
      </c>
      <c r="N73" s="64"/>
      <c r="O73" s="64">
        <f>(O72/65)*100</f>
        <v>90.769230769230774</v>
      </c>
      <c r="P73" s="64"/>
      <c r="Q73" s="64">
        <f>(Q72/65)*100</f>
        <v>100</v>
      </c>
      <c r="R73" s="64"/>
      <c r="S73" s="64">
        <f>(S72/65)*100</f>
        <v>93.84615384615384</v>
      </c>
      <c r="T73" s="64"/>
      <c r="U73" s="64">
        <f>(U72/65)*100</f>
        <v>92.307692307692307</v>
      </c>
    </row>
    <row r="74" spans="1:26" ht="15.75" customHeight="1" x14ac:dyDescent="0.25">
      <c r="A74" s="17"/>
      <c r="B74" s="204" t="s">
        <v>253</v>
      </c>
      <c r="C74" s="205"/>
      <c r="D74" s="17">
        <v>3</v>
      </c>
      <c r="E74" s="18">
        <f>E73*D74/100</f>
        <v>2.4923076923076923</v>
      </c>
      <c r="F74" s="16">
        <v>3</v>
      </c>
      <c r="G74" s="18">
        <f>G73*F74/100</f>
        <v>2.4461538461538459</v>
      </c>
      <c r="H74" s="16"/>
      <c r="I74" s="18"/>
      <c r="J74" s="16"/>
      <c r="K74" s="18"/>
      <c r="L74" s="16"/>
      <c r="M74" s="18"/>
      <c r="N74" s="16"/>
      <c r="O74" s="18"/>
      <c r="P74" s="16"/>
      <c r="Q74" s="18"/>
      <c r="R74" s="16"/>
      <c r="S74" s="18"/>
      <c r="T74" s="16">
        <v>2</v>
      </c>
      <c r="U74" s="18">
        <f>U73*T74/100</f>
        <v>1.846153846153846</v>
      </c>
      <c r="V74" s="30"/>
      <c r="W74" s="30"/>
      <c r="X74" s="147"/>
      <c r="Y74" s="148"/>
      <c r="Z74" s="25"/>
    </row>
    <row r="75" spans="1:26" ht="15.75" customHeight="1" x14ac:dyDescent="0.25">
      <c r="A75" s="17"/>
      <c r="B75" s="204" t="s">
        <v>254</v>
      </c>
      <c r="C75" s="205"/>
      <c r="D75" s="17">
        <v>3</v>
      </c>
      <c r="E75" s="18">
        <f>E73*D75/100</f>
        <v>2.4923076923076923</v>
      </c>
      <c r="F75" s="16">
        <v>3</v>
      </c>
      <c r="G75" s="18">
        <f>G73*F75/100</f>
        <v>2.4461538461538459</v>
      </c>
      <c r="H75" s="16">
        <v>3</v>
      </c>
      <c r="I75" s="18">
        <f>I73*H75/100</f>
        <v>1.8923076923076922</v>
      </c>
      <c r="J75" s="16">
        <v>3</v>
      </c>
      <c r="K75" s="18">
        <f>K73*J75/100</f>
        <v>2.953846153846154</v>
      </c>
      <c r="L75" s="16">
        <v>3</v>
      </c>
      <c r="M75" s="18">
        <f>M73*L75/100</f>
        <v>2.1230769230769231</v>
      </c>
      <c r="N75" s="16">
        <v>3</v>
      </c>
      <c r="O75" s="18">
        <f>O73*N75/100</f>
        <v>2.7230769230769232</v>
      </c>
      <c r="P75" s="16"/>
      <c r="Q75" s="18"/>
      <c r="R75" s="16">
        <v>3</v>
      </c>
      <c r="S75" s="18">
        <f>S73*R75/100</f>
        <v>2.8153846153846156</v>
      </c>
      <c r="T75" s="16">
        <v>3</v>
      </c>
      <c r="U75" s="18">
        <f>U73*T75/100</f>
        <v>2.7692307692307692</v>
      </c>
      <c r="V75" s="30"/>
      <c r="W75" s="30"/>
      <c r="X75" s="147"/>
      <c r="Y75" s="148"/>
      <c r="Z75" s="25"/>
    </row>
    <row r="76" spans="1:26" ht="15.75" customHeight="1" x14ac:dyDescent="0.25">
      <c r="A76" s="17"/>
      <c r="B76" s="204" t="s">
        <v>255</v>
      </c>
      <c r="C76" s="205"/>
      <c r="D76" s="17">
        <v>3</v>
      </c>
      <c r="E76" s="18">
        <f>E73*D76/100</f>
        <v>2.4923076923076923</v>
      </c>
      <c r="F76" s="16">
        <v>3</v>
      </c>
      <c r="G76" s="18">
        <f>G73*F76/100</f>
        <v>2.4461538461538459</v>
      </c>
      <c r="H76" s="16">
        <v>3</v>
      </c>
      <c r="I76" s="18">
        <f>I73*H76/100</f>
        <v>1.8923076923076922</v>
      </c>
      <c r="J76" s="16">
        <v>2</v>
      </c>
      <c r="K76" s="18">
        <f>K73*J76/100</f>
        <v>1.9692307692307693</v>
      </c>
      <c r="L76" s="16">
        <v>3</v>
      </c>
      <c r="M76" s="18">
        <f>M73*L76/100</f>
        <v>2.1230769230769231</v>
      </c>
      <c r="N76" s="16">
        <v>3</v>
      </c>
      <c r="O76" s="18">
        <f>O73*N76/100</f>
        <v>2.7230769230769232</v>
      </c>
      <c r="P76" s="16"/>
      <c r="Q76" s="18"/>
      <c r="R76" s="16"/>
      <c r="S76" s="18"/>
      <c r="T76" s="16">
        <v>2</v>
      </c>
      <c r="U76" s="18">
        <f>U73*T76/100</f>
        <v>1.846153846153846</v>
      </c>
      <c r="V76" s="30"/>
      <c r="W76" s="30"/>
      <c r="X76" s="147"/>
      <c r="Y76" s="148"/>
      <c r="Z76" s="25"/>
    </row>
    <row r="77" spans="1:26" ht="15.75" customHeight="1" x14ac:dyDescent="0.25">
      <c r="A77" s="17"/>
      <c r="B77" s="204" t="s">
        <v>256</v>
      </c>
      <c r="C77" s="205"/>
      <c r="D77" s="17">
        <v>3</v>
      </c>
      <c r="E77" s="18">
        <f>E73*D77/100</f>
        <v>2.4923076923076923</v>
      </c>
      <c r="F77" s="16"/>
      <c r="G77" s="18"/>
      <c r="H77" s="16"/>
      <c r="I77" s="18"/>
      <c r="J77" s="16"/>
      <c r="K77" s="18"/>
      <c r="L77" s="16"/>
      <c r="M77" s="18"/>
      <c r="N77" s="16"/>
      <c r="O77" s="18"/>
      <c r="P77" s="16">
        <v>2</v>
      </c>
      <c r="Q77" s="18">
        <f>Q73*P77/100</f>
        <v>2</v>
      </c>
      <c r="R77" s="16">
        <v>3</v>
      </c>
      <c r="S77" s="18">
        <f>S73*R77/100</f>
        <v>2.8153846153846156</v>
      </c>
      <c r="T77" s="16">
        <v>3</v>
      </c>
      <c r="U77" s="18">
        <f>U73*T77/100</f>
        <v>2.7692307692307692</v>
      </c>
      <c r="V77" s="30"/>
      <c r="W77" s="30"/>
      <c r="X77" s="147"/>
      <c r="Y77" s="148"/>
      <c r="Z77" s="25"/>
    </row>
    <row r="78" spans="1:26" ht="15.75" customHeight="1" x14ac:dyDescent="0.25">
      <c r="A78" s="17"/>
      <c r="B78" s="204" t="s">
        <v>257</v>
      </c>
      <c r="C78" s="205"/>
      <c r="D78" s="17">
        <v>2</v>
      </c>
      <c r="E78" s="18">
        <f>E73*D78/100</f>
        <v>1.6615384615384616</v>
      </c>
      <c r="F78" s="16">
        <v>2</v>
      </c>
      <c r="G78" s="18">
        <f>G73*F78/100</f>
        <v>1.6307692307692307</v>
      </c>
      <c r="H78" s="16"/>
      <c r="I78" s="18"/>
      <c r="J78" s="16"/>
      <c r="K78" s="18"/>
      <c r="L78" s="16"/>
      <c r="M78" s="18"/>
      <c r="N78" s="16">
        <v>2</v>
      </c>
      <c r="O78" s="18">
        <f>O73*N78/100</f>
        <v>1.8153846153846154</v>
      </c>
      <c r="P78" s="16"/>
      <c r="Q78" s="18"/>
      <c r="R78" s="16">
        <v>3</v>
      </c>
      <c r="S78" s="18">
        <f>S73*R78/100</f>
        <v>2.8153846153846156</v>
      </c>
      <c r="T78" s="16"/>
      <c r="U78" s="18"/>
      <c r="V78" s="30"/>
      <c r="W78" s="30"/>
      <c r="X78" s="147"/>
      <c r="Y78" s="148"/>
      <c r="Z78" s="25"/>
    </row>
    <row r="79" spans="1:26" ht="15.75" customHeight="1" x14ac:dyDescent="0.25">
      <c r="A79" s="135"/>
      <c r="B79" s="206" t="s">
        <v>258</v>
      </c>
      <c r="C79" s="196"/>
      <c r="D79" s="136">
        <v>2</v>
      </c>
      <c r="E79" s="18">
        <f>E73*D79/100</f>
        <v>1.6615384615384616</v>
      </c>
      <c r="F79" s="137">
        <v>2</v>
      </c>
      <c r="G79" s="18">
        <f>G73*F79/100</f>
        <v>1.6307692307692307</v>
      </c>
      <c r="H79" s="137">
        <v>2</v>
      </c>
      <c r="I79" s="18">
        <f>I73*H79/100</f>
        <v>1.2615384615384615</v>
      </c>
      <c r="J79" s="139"/>
      <c r="K79" s="18"/>
      <c r="L79" s="139">
        <v>2</v>
      </c>
      <c r="M79" s="18">
        <f>M73*L79/100</f>
        <v>1.4153846153846155</v>
      </c>
      <c r="N79" s="139">
        <v>2</v>
      </c>
      <c r="O79" s="18">
        <f>O73*N79/100</f>
        <v>1.8153846153846154</v>
      </c>
      <c r="P79" s="139">
        <v>3</v>
      </c>
      <c r="Q79" s="18">
        <f>Q73*P79/100</f>
        <v>3</v>
      </c>
      <c r="R79" s="139"/>
      <c r="S79" s="18"/>
      <c r="T79" s="139">
        <v>3</v>
      </c>
      <c r="U79" s="18">
        <f>U73*T79/100</f>
        <v>2.7692307692307692</v>
      </c>
      <c r="V79" s="30"/>
      <c r="W79" s="30"/>
      <c r="X79" s="149"/>
      <c r="Y79" s="148"/>
      <c r="Z79" s="150"/>
    </row>
    <row r="80" spans="1:26" ht="15.75" customHeight="1" x14ac:dyDescent="0.25">
      <c r="A80" s="135"/>
      <c r="B80" s="206" t="s">
        <v>259</v>
      </c>
      <c r="C80" s="196"/>
      <c r="D80" s="136">
        <v>2</v>
      </c>
      <c r="E80" s="18">
        <f>E73*D80/100</f>
        <v>1.6615384615384616</v>
      </c>
      <c r="F80" s="137"/>
      <c r="G80" s="18">
        <v>1.58</v>
      </c>
      <c r="H80" s="137"/>
      <c r="I80" s="18"/>
      <c r="J80" s="139"/>
      <c r="K80" s="18"/>
      <c r="L80" s="139"/>
      <c r="M80" s="18"/>
      <c r="N80" s="139"/>
      <c r="O80" s="18"/>
      <c r="P80" s="139">
        <v>3</v>
      </c>
      <c r="Q80" s="18">
        <f>Q73*P80/100</f>
        <v>3</v>
      </c>
      <c r="R80" s="139">
        <v>2</v>
      </c>
      <c r="S80" s="18">
        <f>S73*R80/100</f>
        <v>1.8769230769230767</v>
      </c>
      <c r="T80" s="139"/>
      <c r="U80" s="18"/>
      <c r="V80" s="30"/>
      <c r="W80" s="30"/>
      <c r="X80" s="149"/>
      <c r="Y80" s="151"/>
      <c r="Z80" s="150"/>
    </row>
    <row r="81" spans="1:26" ht="15.75" customHeight="1" x14ac:dyDescent="0.25">
      <c r="A81" s="141"/>
      <c r="B81" s="195" t="s">
        <v>260</v>
      </c>
      <c r="C81" s="196"/>
      <c r="D81" s="142">
        <v>3</v>
      </c>
      <c r="E81" s="18">
        <f>E73*D81/100</f>
        <v>2.4923076923076923</v>
      </c>
      <c r="F81" s="143">
        <v>2</v>
      </c>
      <c r="G81" s="18">
        <f>G73*F81/100</f>
        <v>1.6307692307692307</v>
      </c>
      <c r="H81" s="143"/>
      <c r="I81" s="18"/>
      <c r="J81" s="144">
        <v>2</v>
      </c>
      <c r="K81" s="18">
        <f>K73*J81/100</f>
        <v>1.9692307692307693</v>
      </c>
      <c r="L81" s="144"/>
      <c r="M81" s="18"/>
      <c r="N81" s="144"/>
      <c r="O81" s="18"/>
      <c r="P81" s="144"/>
      <c r="Q81" s="18"/>
      <c r="R81" s="143">
        <v>2</v>
      </c>
      <c r="S81" s="18">
        <f>S73*R81/100</f>
        <v>1.8769230769230767</v>
      </c>
      <c r="T81" s="144">
        <v>2</v>
      </c>
      <c r="U81" s="18">
        <f>U73*T81/100</f>
        <v>1.846153846153846</v>
      </c>
      <c r="V81" s="30"/>
      <c r="W81" s="30"/>
      <c r="X81" s="149"/>
      <c r="Y81" s="148"/>
      <c r="Z81" s="150"/>
    </row>
    <row r="82" spans="1:26" ht="15.75" customHeight="1" x14ac:dyDescent="0.25">
      <c r="A82" s="13"/>
      <c r="B82" s="213" t="s">
        <v>448</v>
      </c>
      <c r="C82" s="214"/>
      <c r="D82" s="15"/>
      <c r="E82" s="155">
        <f>SUM(D7:D71)</f>
        <v>39.531000000000006</v>
      </c>
      <c r="F82" s="15"/>
      <c r="G82" s="155">
        <f>SUM(F7:F71)</f>
        <v>39.600000000000009</v>
      </c>
      <c r="H82" s="15"/>
      <c r="I82" s="155">
        <f>SUM(H7:H71)</f>
        <v>38.010000000000012</v>
      </c>
      <c r="J82" s="15"/>
      <c r="K82" s="155">
        <f>SUM(J7:J71)</f>
        <v>45.649999999999991</v>
      </c>
      <c r="L82" s="15"/>
      <c r="M82" s="155">
        <f>SUM(L7:L71)</f>
        <v>37.689999999999991</v>
      </c>
      <c r="N82" s="15"/>
      <c r="O82" s="155">
        <f>SUM(N7:N71)</f>
        <v>41.805000000000007</v>
      </c>
      <c r="P82" s="15"/>
      <c r="Q82" s="155">
        <f>SUM(P7:P71)</f>
        <v>44.419999999999995</v>
      </c>
      <c r="R82" s="15"/>
      <c r="S82" s="155">
        <f>SUM(R7:R71)</f>
        <v>38.730000000000018</v>
      </c>
      <c r="T82" s="15"/>
      <c r="U82" s="155">
        <f>SUM(T7:T71)</f>
        <v>45.279999999999994</v>
      </c>
    </row>
    <row r="83" spans="1:26" ht="15.75" customHeight="1" x14ac:dyDescent="0.25">
      <c r="A83" s="13"/>
      <c r="B83" s="214" t="s">
        <v>449</v>
      </c>
      <c r="C83" s="214"/>
      <c r="D83" s="15"/>
      <c r="E83" s="20">
        <f>E82/65*100</f>
        <v>60.816923076923089</v>
      </c>
      <c r="F83" s="15"/>
      <c r="G83" s="20">
        <f>G82/65*100</f>
        <v>60.923076923076934</v>
      </c>
      <c r="H83" s="15"/>
      <c r="I83" s="20">
        <f>I82/65*100</f>
        <v>58.476923076923093</v>
      </c>
      <c r="J83" s="15"/>
      <c r="K83" s="20">
        <f>K82/65*100</f>
        <v>70.230769230769212</v>
      </c>
      <c r="L83" s="15"/>
      <c r="M83" s="20">
        <f>M82/65*100</f>
        <v>57.984615384615367</v>
      </c>
      <c r="N83" s="15"/>
      <c r="O83" s="20">
        <f>O82/65*100</f>
        <v>64.31538461538463</v>
      </c>
      <c r="P83" s="15"/>
      <c r="Q83" s="20">
        <f>Q82/65*100</f>
        <v>68.33846153846153</v>
      </c>
      <c r="R83" s="15"/>
      <c r="S83" s="20">
        <f>S82/65*100</f>
        <v>59.584615384615411</v>
      </c>
      <c r="T83" s="15"/>
      <c r="U83" s="20">
        <f>U82/65*100</f>
        <v>69.661538461538456</v>
      </c>
    </row>
    <row r="84" spans="1:26" ht="15.75" customHeight="1" x14ac:dyDescent="0.3">
      <c r="A84" s="6"/>
      <c r="B84" s="7"/>
      <c r="C84" s="6"/>
      <c r="D84" s="8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1"/>
      <c r="U84" s="1"/>
    </row>
    <row r="85" spans="1:26" ht="15.75" customHeight="1" x14ac:dyDescent="0.3">
      <c r="A85" s="6"/>
      <c r="B85" s="7"/>
      <c r="C85" s="6"/>
      <c r="D85" s="8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1"/>
      <c r="U85" s="1"/>
    </row>
    <row r="86" spans="1:26" ht="15.75" customHeight="1" x14ac:dyDescent="0.3">
      <c r="A86" s="6"/>
      <c r="B86" s="7"/>
      <c r="C86" s="6"/>
      <c r="D86" s="8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1"/>
      <c r="U86" s="1"/>
    </row>
    <row r="87" spans="1:26" ht="15.75" customHeight="1" x14ac:dyDescent="0.3">
      <c r="A87" s="6"/>
      <c r="B87" s="7"/>
      <c r="C87" s="6"/>
      <c r="D87" s="8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1"/>
      <c r="U87" s="1"/>
    </row>
    <row r="88" spans="1:26" ht="15.75" customHeight="1" x14ac:dyDescent="0.3">
      <c r="A88" s="6"/>
      <c r="B88" s="7"/>
      <c r="C88" s="6"/>
      <c r="D88" s="8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1"/>
      <c r="U88" s="1"/>
    </row>
    <row r="89" spans="1:26" ht="15.75" customHeight="1" x14ac:dyDescent="0.3">
      <c r="A89" s="6"/>
      <c r="B89" s="7"/>
      <c r="C89" s="6"/>
      <c r="D89" s="8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1"/>
      <c r="U89" s="1"/>
    </row>
    <row r="90" spans="1:26" ht="15.75" customHeight="1" x14ac:dyDescent="0.3">
      <c r="A90" s="6"/>
      <c r="B90" s="7"/>
      <c r="C90" s="6"/>
      <c r="D90" s="8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1"/>
      <c r="U90" s="1"/>
    </row>
    <row r="91" spans="1:26" ht="15.75" customHeight="1" x14ac:dyDescent="0.3">
      <c r="A91" s="6"/>
      <c r="B91" s="7"/>
      <c r="C91" s="6"/>
      <c r="D91" s="8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"/>
      <c r="U91" s="1"/>
    </row>
    <row r="92" spans="1:26" ht="15.75" customHeight="1" x14ac:dyDescent="0.3">
      <c r="A92" s="6"/>
      <c r="B92" s="7"/>
      <c r="C92" s="6"/>
      <c r="D92" s="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"/>
      <c r="U92" s="1"/>
    </row>
    <row r="93" spans="1:26" ht="15.75" customHeight="1" x14ac:dyDescent="0.3">
      <c r="A93" s="6"/>
      <c r="B93" s="7"/>
      <c r="C93" s="6"/>
      <c r="D93" s="8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"/>
      <c r="U93" s="1"/>
    </row>
    <row r="94" spans="1:26" ht="15.75" customHeight="1" x14ac:dyDescent="0.3">
      <c r="A94" s="6"/>
      <c r="B94" s="7"/>
      <c r="C94" s="6"/>
      <c r="D94" s="8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1"/>
      <c r="U94" s="1"/>
    </row>
    <row r="95" spans="1:26" ht="15.75" customHeight="1" x14ac:dyDescent="0.3">
      <c r="A95" s="6"/>
      <c r="B95" s="7"/>
      <c r="C95" s="6"/>
      <c r="D95" s="8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1"/>
      <c r="U95" s="1"/>
    </row>
    <row r="96" spans="1:26" ht="15.75" customHeight="1" x14ac:dyDescent="0.3">
      <c r="A96" s="6"/>
      <c r="B96" s="7"/>
      <c r="C96" s="6"/>
      <c r="D96" s="8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"/>
      <c r="U96" s="1"/>
    </row>
    <row r="97" spans="1:21" ht="15.75" customHeight="1" x14ac:dyDescent="0.3">
      <c r="A97" s="6"/>
      <c r="B97" s="7"/>
      <c r="C97" s="6"/>
      <c r="D97" s="8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"/>
      <c r="U97" s="1"/>
    </row>
    <row r="98" spans="1:21" ht="15.75" customHeight="1" x14ac:dyDescent="0.3">
      <c r="A98" s="6"/>
      <c r="B98" s="7"/>
      <c r="C98" s="6"/>
      <c r="D98" s="8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"/>
      <c r="U98" s="1"/>
    </row>
    <row r="99" spans="1:21" ht="15.75" customHeight="1" x14ac:dyDescent="0.3">
      <c r="A99" s="6"/>
      <c r="B99" s="7"/>
      <c r="C99" s="6"/>
      <c r="D99" s="8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"/>
      <c r="U99" s="1"/>
    </row>
    <row r="100" spans="1:21" ht="15.75" customHeight="1" x14ac:dyDescent="0.3">
      <c r="A100" s="6"/>
      <c r="B100" s="7"/>
      <c r="C100" s="6"/>
      <c r="D100" s="8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1"/>
      <c r="U100" s="1"/>
    </row>
    <row r="101" spans="1:21" ht="15.75" customHeight="1" x14ac:dyDescent="0.3">
      <c r="A101" s="6"/>
      <c r="B101" s="7"/>
      <c r="C101" s="6"/>
      <c r="D101" s="8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1"/>
      <c r="U101" s="1"/>
    </row>
    <row r="102" spans="1:21" ht="15.75" customHeight="1" x14ac:dyDescent="0.3">
      <c r="A102" s="6"/>
      <c r="B102" s="7"/>
      <c r="C102" s="6"/>
      <c r="D102" s="8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1"/>
      <c r="U102" s="1"/>
    </row>
    <row r="103" spans="1:21" ht="15.75" customHeight="1" x14ac:dyDescent="0.3">
      <c r="A103" s="6"/>
      <c r="B103" s="7"/>
      <c r="C103" s="6"/>
      <c r="D103" s="8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1"/>
      <c r="U103" s="1"/>
    </row>
    <row r="104" spans="1:21" ht="15.75" customHeight="1" x14ac:dyDescent="0.3">
      <c r="A104" s="6"/>
      <c r="B104" s="7"/>
      <c r="C104" s="6"/>
      <c r="D104" s="8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1"/>
      <c r="U104" s="1"/>
    </row>
    <row r="105" spans="1:21" ht="15.75" customHeight="1" x14ac:dyDescent="0.3">
      <c r="A105" s="6"/>
      <c r="B105" s="7"/>
      <c r="C105" s="6"/>
      <c r="D105" s="8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1"/>
      <c r="U105" s="1"/>
    </row>
    <row r="106" spans="1:21" ht="15.75" customHeight="1" x14ac:dyDescent="0.25">
      <c r="A106" s="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5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5">
      <c r="A108" s="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5">
      <c r="A109" s="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5">
      <c r="A110" s="4"/>
    </row>
    <row r="111" spans="1:21" ht="15.75" customHeight="1" x14ac:dyDescent="0.25">
      <c r="A111" s="4"/>
    </row>
    <row r="112" spans="1:21" ht="15.75" customHeight="1" x14ac:dyDescent="0.25">
      <c r="A112" s="4"/>
    </row>
    <row r="113" spans="1:21" ht="15.75" customHeight="1" x14ac:dyDescent="0.25">
      <c r="A113" s="4"/>
    </row>
    <row r="114" spans="1:21" ht="15.75" customHeight="1" x14ac:dyDescent="0.25">
      <c r="A114" s="4"/>
    </row>
    <row r="115" spans="1:21" ht="15.75" customHeight="1" x14ac:dyDescent="0.25">
      <c r="A115" s="4"/>
    </row>
    <row r="116" spans="1:21" ht="15.75" customHeight="1" x14ac:dyDescent="0.25">
      <c r="A116" s="4"/>
    </row>
    <row r="117" spans="1:21" ht="15.75" customHeight="1" x14ac:dyDescent="0.25"/>
    <row r="118" spans="1:21" ht="15.75" customHeight="1" x14ac:dyDescent="0.25"/>
    <row r="119" spans="1:21" ht="15.75" customHeight="1" x14ac:dyDescent="0.25"/>
    <row r="120" spans="1:21" ht="15.75" customHeight="1" x14ac:dyDescent="0.25"/>
    <row r="121" spans="1:21" ht="15.75" customHeight="1" x14ac:dyDescent="0.25"/>
    <row r="122" spans="1:21" ht="15.75" customHeight="1" x14ac:dyDescent="0.25"/>
    <row r="123" spans="1:21" ht="15.75" customHeight="1" x14ac:dyDescent="0.25"/>
    <row r="124" spans="1:21" ht="15.75" customHeight="1" x14ac:dyDescent="0.25"/>
    <row r="125" spans="1:21" ht="15.75" customHeight="1" x14ac:dyDescent="0.25">
      <c r="G125" s="2"/>
      <c r="I125" s="2"/>
      <c r="K125" s="2"/>
    </row>
    <row r="126" spans="1:21" ht="15.75" customHeight="1" x14ac:dyDescent="0.25">
      <c r="E126" s="1"/>
      <c r="G126" s="1"/>
      <c r="I126" s="2"/>
      <c r="K126" s="3"/>
      <c r="M126" s="2"/>
      <c r="O126" s="2"/>
      <c r="Q126" s="2">
        <f>Q125/180*100</f>
        <v>0</v>
      </c>
      <c r="S126" s="2">
        <f>S125/180*100</f>
        <v>0</v>
      </c>
      <c r="U126" s="2">
        <f>U125/180*100</f>
        <v>0</v>
      </c>
    </row>
    <row r="127" spans="1:21" ht="15.75" customHeight="1" x14ac:dyDescent="0.25"/>
    <row r="128" spans="1:21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</sheetData>
  <mergeCells count="24">
    <mergeCell ref="B79:C79"/>
    <mergeCell ref="D6:E6"/>
    <mergeCell ref="F6:G6"/>
    <mergeCell ref="B82:C82"/>
    <mergeCell ref="B83:C83"/>
    <mergeCell ref="B80:C80"/>
    <mergeCell ref="B81:C81"/>
    <mergeCell ref="B75:C75"/>
    <mergeCell ref="B76:C76"/>
    <mergeCell ref="B77:C77"/>
    <mergeCell ref="B78:C78"/>
    <mergeCell ref="B74:C74"/>
    <mergeCell ref="B72:C72"/>
    <mergeCell ref="B73:C73"/>
    <mergeCell ref="A1:U1"/>
    <mergeCell ref="A2:U2"/>
    <mergeCell ref="A4:U4"/>
    <mergeCell ref="P6:Q6"/>
    <mergeCell ref="J6:K6"/>
    <mergeCell ref="R6:S6"/>
    <mergeCell ref="T6:U6"/>
    <mergeCell ref="N6:O6"/>
    <mergeCell ref="H6:I6"/>
    <mergeCell ref="L6:M6"/>
  </mergeCells>
  <conditionalFormatting sqref="D7:D71 F7:F71 H7:H71 J7:J71 L7:L71 N7:N71 P7:P71 R7:R71 T7:T71">
    <cfRule type="cellIs" dxfId="39" priority="2" operator="lessThan">
      <formula>0.55</formula>
    </cfRule>
  </conditionalFormatting>
  <conditionalFormatting sqref="D7:D71 F7:F71 J7:J71">
    <cfRule type="cellIs" dxfId="38" priority="15" operator="lessThan">
      <formula>0.5</formula>
    </cfRule>
  </conditionalFormatting>
  <conditionalFormatting sqref="E7:E71 G7:G71 I7:I71 K7:K71 M7:M71 O7:O71 Q7:Q71 S7:S71 U7:U71">
    <cfRule type="containsText" dxfId="37" priority="1" operator="containsText" text="N">
      <formula>NOT(ISERROR(SEARCH("N",E7)))</formula>
    </cfRule>
  </conditionalFormatting>
  <conditionalFormatting sqref="H7:H71 T7:T71">
    <cfRule type="cellIs" dxfId="36" priority="17" stopIfTrue="1" operator="lessThan">
      <formula>0.45</formula>
    </cfRule>
  </conditionalFormatting>
  <conditionalFormatting sqref="L7:L71">
    <cfRule type="cellIs" dxfId="35" priority="19" operator="lessThan">
      <formula>0.45</formula>
    </cfRule>
  </conditionalFormatting>
  <conditionalFormatting sqref="N7:N71 P7:P71 R7:R71">
    <cfRule type="cellIs" dxfId="34" priority="20" stopIfTrue="1" operator="lessThan">
      <formula>0.5</formula>
    </cfRule>
  </conditionalFormatting>
  <pageMargins left="0.7" right="0.7" top="0.75" bottom="0.75" header="0" footer="0"/>
  <pageSetup paperSize="8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80"/>
  <sheetViews>
    <sheetView topLeftCell="A60" zoomScale="130" zoomScaleNormal="130" workbookViewId="0">
      <selection sqref="A1:E82"/>
    </sheetView>
  </sheetViews>
  <sheetFormatPr defaultColWidth="12.5703125" defaultRowHeight="15" customHeight="1" x14ac:dyDescent="0.25"/>
  <cols>
    <col min="1" max="1" width="7.5703125" style="46" customWidth="1"/>
    <col min="2" max="2" width="14.42578125" style="46" customWidth="1"/>
    <col min="3" max="3" width="52.140625" style="46" bestFit="1" customWidth="1"/>
    <col min="4" max="4" width="7.5703125" style="46" customWidth="1"/>
    <col min="5" max="5" width="9.28515625" style="46" bestFit="1" customWidth="1"/>
    <col min="6" max="25" width="7.5703125" style="46" customWidth="1"/>
    <col min="26" max="16384" width="12.5703125" style="46"/>
  </cols>
  <sheetData>
    <row r="1" spans="1:21" ht="15" customHeight="1" x14ac:dyDescent="0.25">
      <c r="A1" s="226" t="s">
        <v>68</v>
      </c>
      <c r="B1" s="226"/>
      <c r="C1" s="226"/>
      <c r="D1" s="226"/>
      <c r="E1" s="226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15" customHeight="1" x14ac:dyDescent="0.25">
      <c r="A2" s="226" t="s">
        <v>69</v>
      </c>
      <c r="B2" s="226"/>
      <c r="C2" s="226"/>
      <c r="D2" s="226"/>
      <c r="E2" s="2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15" customHeight="1" x14ac:dyDescent="0.25">
      <c r="A3" s="52"/>
      <c r="B3" s="52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18.75" x14ac:dyDescent="0.25">
      <c r="A4" s="227" t="s">
        <v>692</v>
      </c>
      <c r="B4" s="227"/>
      <c r="C4" s="227"/>
      <c r="D4" s="227"/>
      <c r="E4" s="227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6" spans="1:21" s="47" customFormat="1" ht="50.25" customHeight="1" x14ac:dyDescent="0.25">
      <c r="A6" s="12" t="s">
        <v>71</v>
      </c>
      <c r="B6" s="12" t="s">
        <v>72</v>
      </c>
      <c r="C6" s="12" t="s">
        <v>73</v>
      </c>
      <c r="D6" s="201" t="s">
        <v>693</v>
      </c>
      <c r="E6" s="223"/>
    </row>
    <row r="7" spans="1:21" ht="15.75" x14ac:dyDescent="0.25">
      <c r="A7" s="70">
        <v>1</v>
      </c>
      <c r="B7" s="32">
        <v>1741</v>
      </c>
      <c r="C7" s="33" t="s">
        <v>694</v>
      </c>
      <c r="D7" s="72">
        <v>0.7</v>
      </c>
      <c r="E7" s="13" t="str">
        <f t="shared" ref="E7:E70" si="0">IF(D7&gt;=55%,"Y","N")</f>
        <v>Y</v>
      </c>
    </row>
    <row r="8" spans="1:21" ht="15.75" x14ac:dyDescent="0.25">
      <c r="A8" s="70">
        <v>2</v>
      </c>
      <c r="B8" s="32">
        <v>1743</v>
      </c>
      <c r="C8" s="33" t="s">
        <v>695</v>
      </c>
      <c r="D8" s="72">
        <v>0.7</v>
      </c>
      <c r="E8" s="13" t="str">
        <f t="shared" si="0"/>
        <v>Y</v>
      </c>
    </row>
    <row r="9" spans="1:21" ht="15.75" x14ac:dyDescent="0.25">
      <c r="A9" s="70">
        <v>3</v>
      </c>
      <c r="B9" s="32">
        <v>1701</v>
      </c>
      <c r="C9" s="33" t="s">
        <v>696</v>
      </c>
      <c r="D9" s="72">
        <v>0.8</v>
      </c>
      <c r="E9" s="13" t="str">
        <f t="shared" si="0"/>
        <v>Y</v>
      </c>
    </row>
    <row r="10" spans="1:21" ht="15.75" x14ac:dyDescent="0.25">
      <c r="A10" s="70">
        <v>4</v>
      </c>
      <c r="B10" s="32">
        <v>1702</v>
      </c>
      <c r="C10" s="33" t="s">
        <v>697</v>
      </c>
      <c r="D10" s="72">
        <v>0.7</v>
      </c>
      <c r="E10" s="13" t="str">
        <f t="shared" si="0"/>
        <v>Y</v>
      </c>
    </row>
    <row r="11" spans="1:21" ht="15.75" x14ac:dyDescent="0.25">
      <c r="A11" s="70">
        <v>5</v>
      </c>
      <c r="B11" s="32">
        <v>1703</v>
      </c>
      <c r="C11" s="33" t="s">
        <v>698</v>
      </c>
      <c r="D11" s="72">
        <v>0.7</v>
      </c>
      <c r="E11" s="13" t="str">
        <f t="shared" si="0"/>
        <v>Y</v>
      </c>
    </row>
    <row r="12" spans="1:21" ht="15.75" x14ac:dyDescent="0.25">
      <c r="A12" s="70">
        <v>6</v>
      </c>
      <c r="B12" s="32">
        <v>1603</v>
      </c>
      <c r="C12" s="33" t="s">
        <v>699</v>
      </c>
      <c r="D12" s="72">
        <v>0.86</v>
      </c>
      <c r="E12" s="13" t="str">
        <f t="shared" si="0"/>
        <v>Y</v>
      </c>
    </row>
    <row r="13" spans="1:21" ht="15.75" x14ac:dyDescent="0.25">
      <c r="A13" s="70">
        <v>7</v>
      </c>
      <c r="B13" s="32">
        <v>1706</v>
      </c>
      <c r="C13" s="33" t="s">
        <v>700</v>
      </c>
      <c r="D13" s="72">
        <v>0.7</v>
      </c>
      <c r="E13" s="13" t="str">
        <f t="shared" si="0"/>
        <v>Y</v>
      </c>
    </row>
    <row r="14" spans="1:21" ht="15.75" x14ac:dyDescent="0.25">
      <c r="A14" s="70">
        <v>8</v>
      </c>
      <c r="B14" s="32">
        <v>1746</v>
      </c>
      <c r="C14" s="33" t="s">
        <v>701</v>
      </c>
      <c r="D14" s="72">
        <v>0.75</v>
      </c>
      <c r="E14" s="13" t="str">
        <f t="shared" si="0"/>
        <v>Y</v>
      </c>
    </row>
    <row r="15" spans="1:21" ht="15.75" x14ac:dyDescent="0.25">
      <c r="A15" s="70">
        <v>9</v>
      </c>
      <c r="B15" s="32">
        <v>1781</v>
      </c>
      <c r="C15" s="33" t="s">
        <v>702</v>
      </c>
      <c r="D15" s="72">
        <v>0.82499999999999996</v>
      </c>
      <c r="E15" s="13" t="str">
        <f t="shared" si="0"/>
        <v>Y</v>
      </c>
    </row>
    <row r="16" spans="1:21" ht="15.75" x14ac:dyDescent="0.25">
      <c r="A16" s="70">
        <v>10</v>
      </c>
      <c r="B16" s="32">
        <v>1707</v>
      </c>
      <c r="C16" s="33" t="s">
        <v>703</v>
      </c>
      <c r="D16" s="72">
        <v>0.89</v>
      </c>
      <c r="E16" s="13" t="str">
        <f t="shared" si="0"/>
        <v>Y</v>
      </c>
    </row>
    <row r="17" spans="1:5" ht="15.75" customHeight="1" x14ac:dyDescent="0.25">
      <c r="A17" s="70">
        <v>11</v>
      </c>
      <c r="B17" s="32">
        <v>1747</v>
      </c>
      <c r="C17" s="33" t="s">
        <v>704</v>
      </c>
      <c r="D17" s="72">
        <v>0.65</v>
      </c>
      <c r="E17" s="13" t="str">
        <f t="shared" si="0"/>
        <v>Y</v>
      </c>
    </row>
    <row r="18" spans="1:5" ht="15.75" customHeight="1" x14ac:dyDescent="0.25">
      <c r="A18" s="70">
        <v>12</v>
      </c>
      <c r="B18" s="32">
        <v>1708</v>
      </c>
      <c r="C18" s="66" t="s">
        <v>705</v>
      </c>
      <c r="D18" s="72">
        <v>0.75</v>
      </c>
      <c r="E18" s="13" t="str">
        <f t="shared" si="0"/>
        <v>Y</v>
      </c>
    </row>
    <row r="19" spans="1:5" ht="15.75" customHeight="1" x14ac:dyDescent="0.25">
      <c r="A19" s="70">
        <v>13</v>
      </c>
      <c r="B19" s="32">
        <v>1709</v>
      </c>
      <c r="C19" s="33" t="s">
        <v>706</v>
      </c>
      <c r="D19" s="72">
        <v>0.77500000000000002</v>
      </c>
      <c r="E19" s="13" t="str">
        <f t="shared" si="0"/>
        <v>Y</v>
      </c>
    </row>
    <row r="20" spans="1:5" ht="15.75" customHeight="1" x14ac:dyDescent="0.25">
      <c r="A20" s="70">
        <v>14</v>
      </c>
      <c r="B20" s="32">
        <v>1750</v>
      </c>
      <c r="C20" s="33" t="s">
        <v>707</v>
      </c>
      <c r="D20" s="72">
        <v>0.69499999999999995</v>
      </c>
      <c r="E20" s="13" t="str">
        <f t="shared" si="0"/>
        <v>Y</v>
      </c>
    </row>
    <row r="21" spans="1:5" ht="15.75" customHeight="1" x14ac:dyDescent="0.25">
      <c r="A21" s="70">
        <v>15</v>
      </c>
      <c r="B21" s="32">
        <v>1710</v>
      </c>
      <c r="C21" s="33" t="s">
        <v>708</v>
      </c>
      <c r="D21" s="72">
        <v>0.72</v>
      </c>
      <c r="E21" s="13" t="str">
        <f t="shared" si="0"/>
        <v>Y</v>
      </c>
    </row>
    <row r="22" spans="1:5" ht="15.75" customHeight="1" x14ac:dyDescent="0.25">
      <c r="A22" s="70">
        <v>16</v>
      </c>
      <c r="B22" s="32">
        <v>1751</v>
      </c>
      <c r="C22" s="33" t="s">
        <v>709</v>
      </c>
      <c r="D22" s="72">
        <v>0.76</v>
      </c>
      <c r="E22" s="13" t="str">
        <f t="shared" si="0"/>
        <v>Y</v>
      </c>
    </row>
    <row r="23" spans="1:5" ht="15.75" customHeight="1" x14ac:dyDescent="0.25">
      <c r="A23" s="70">
        <v>17</v>
      </c>
      <c r="B23" s="32">
        <v>1782</v>
      </c>
      <c r="C23" s="33" t="s">
        <v>710</v>
      </c>
      <c r="D23" s="72">
        <v>0.7</v>
      </c>
      <c r="E23" s="13" t="str">
        <f t="shared" si="0"/>
        <v>Y</v>
      </c>
    </row>
    <row r="24" spans="1:5" ht="15.75" customHeight="1" x14ac:dyDescent="0.25">
      <c r="A24" s="70">
        <v>18</v>
      </c>
      <c r="B24" s="32">
        <v>1712</v>
      </c>
      <c r="C24" s="33" t="s">
        <v>711</v>
      </c>
      <c r="D24" s="72">
        <v>0.72</v>
      </c>
      <c r="E24" s="13" t="str">
        <f t="shared" si="0"/>
        <v>Y</v>
      </c>
    </row>
    <row r="25" spans="1:5" ht="15.75" customHeight="1" x14ac:dyDescent="0.25">
      <c r="A25" s="70">
        <v>19</v>
      </c>
      <c r="B25" s="32">
        <v>1752</v>
      </c>
      <c r="C25" s="33" t="s">
        <v>712</v>
      </c>
      <c r="D25" s="72">
        <v>0.7</v>
      </c>
      <c r="E25" s="13" t="str">
        <f t="shared" si="0"/>
        <v>Y</v>
      </c>
    </row>
    <row r="26" spans="1:5" ht="15.75" customHeight="1" x14ac:dyDescent="0.25">
      <c r="A26" s="70">
        <v>20</v>
      </c>
      <c r="B26" s="32">
        <v>1754</v>
      </c>
      <c r="C26" s="33" t="s">
        <v>713</v>
      </c>
      <c r="D26" s="72">
        <v>0.7</v>
      </c>
      <c r="E26" s="13" t="str">
        <f t="shared" si="0"/>
        <v>Y</v>
      </c>
    </row>
    <row r="27" spans="1:5" ht="15.75" customHeight="1" x14ac:dyDescent="0.25">
      <c r="A27" s="70">
        <v>21</v>
      </c>
      <c r="B27" s="32">
        <v>1713</v>
      </c>
      <c r="C27" s="33" t="s">
        <v>714</v>
      </c>
      <c r="D27" s="72">
        <v>0.7</v>
      </c>
      <c r="E27" s="13" t="str">
        <f t="shared" si="0"/>
        <v>Y</v>
      </c>
    </row>
    <row r="28" spans="1:5" ht="15.75" customHeight="1" x14ac:dyDescent="0.25">
      <c r="A28" s="70">
        <v>22</v>
      </c>
      <c r="B28" s="32">
        <v>1714</v>
      </c>
      <c r="C28" s="33" t="s">
        <v>715</v>
      </c>
      <c r="D28" s="72">
        <v>0.72499999999999998</v>
      </c>
      <c r="E28" s="13" t="str">
        <f t="shared" si="0"/>
        <v>Y</v>
      </c>
    </row>
    <row r="29" spans="1:5" ht="15.75" customHeight="1" x14ac:dyDescent="0.25">
      <c r="A29" s="70">
        <v>23</v>
      </c>
      <c r="B29" s="32">
        <v>1615</v>
      </c>
      <c r="C29" s="33" t="s">
        <v>716</v>
      </c>
      <c r="D29" s="72">
        <v>0.65</v>
      </c>
      <c r="E29" s="13" t="str">
        <f t="shared" si="0"/>
        <v>Y</v>
      </c>
    </row>
    <row r="30" spans="1:5" ht="15.75" customHeight="1" x14ac:dyDescent="0.25">
      <c r="A30" s="70">
        <v>24</v>
      </c>
      <c r="B30" s="32">
        <v>1755</v>
      </c>
      <c r="C30" s="33" t="s">
        <v>717</v>
      </c>
      <c r="D30" s="72">
        <v>0.7</v>
      </c>
      <c r="E30" s="13" t="str">
        <f t="shared" si="0"/>
        <v>Y</v>
      </c>
    </row>
    <row r="31" spans="1:5" ht="15.75" customHeight="1" x14ac:dyDescent="0.25">
      <c r="A31" s="70">
        <v>25</v>
      </c>
      <c r="B31" s="32">
        <v>1756</v>
      </c>
      <c r="C31" s="33" t="s">
        <v>718</v>
      </c>
      <c r="D31" s="72">
        <v>0.72499999999999998</v>
      </c>
      <c r="E31" s="13" t="str">
        <f t="shared" si="0"/>
        <v>Y</v>
      </c>
    </row>
    <row r="32" spans="1:5" ht="15.75" customHeight="1" x14ac:dyDescent="0.25">
      <c r="A32" s="70">
        <v>26</v>
      </c>
      <c r="B32" s="32">
        <v>1758</v>
      </c>
      <c r="C32" s="33" t="s">
        <v>719</v>
      </c>
      <c r="D32" s="72">
        <v>0.67500000000000004</v>
      </c>
      <c r="E32" s="13" t="str">
        <f t="shared" si="0"/>
        <v>Y</v>
      </c>
    </row>
    <row r="33" spans="1:5" ht="15.75" customHeight="1" x14ac:dyDescent="0.25">
      <c r="A33" s="70">
        <v>27</v>
      </c>
      <c r="B33" s="32">
        <v>1759</v>
      </c>
      <c r="C33" s="33" t="s">
        <v>720</v>
      </c>
      <c r="D33" s="72">
        <v>0.625</v>
      </c>
      <c r="E33" s="13" t="str">
        <f t="shared" si="0"/>
        <v>Y</v>
      </c>
    </row>
    <row r="34" spans="1:5" ht="15.75" customHeight="1" x14ac:dyDescent="0.25">
      <c r="A34" s="70">
        <v>28</v>
      </c>
      <c r="B34" s="32">
        <v>1715</v>
      </c>
      <c r="C34" s="33" t="s">
        <v>721</v>
      </c>
      <c r="D34" s="72">
        <v>0.6</v>
      </c>
      <c r="E34" s="13" t="str">
        <f t="shared" si="0"/>
        <v>Y</v>
      </c>
    </row>
    <row r="35" spans="1:5" ht="15.75" customHeight="1" x14ac:dyDescent="0.25">
      <c r="A35" s="70">
        <v>29</v>
      </c>
      <c r="B35" s="32">
        <v>1716</v>
      </c>
      <c r="C35" s="33" t="s">
        <v>722</v>
      </c>
      <c r="D35" s="72">
        <v>0.625</v>
      </c>
      <c r="E35" s="13" t="str">
        <f t="shared" si="0"/>
        <v>Y</v>
      </c>
    </row>
    <row r="36" spans="1:5" ht="15.75" customHeight="1" x14ac:dyDescent="0.25">
      <c r="A36" s="70">
        <v>30</v>
      </c>
      <c r="B36" s="32">
        <v>1717</v>
      </c>
      <c r="C36" s="33" t="s">
        <v>723</v>
      </c>
      <c r="D36" s="72">
        <v>0.7</v>
      </c>
      <c r="E36" s="13" t="str">
        <f t="shared" si="0"/>
        <v>Y</v>
      </c>
    </row>
    <row r="37" spans="1:5" ht="15.75" customHeight="1" x14ac:dyDescent="0.25">
      <c r="A37" s="70">
        <v>31</v>
      </c>
      <c r="B37" s="32">
        <v>1761</v>
      </c>
      <c r="C37" s="33" t="s">
        <v>724</v>
      </c>
      <c r="D37" s="72">
        <v>0.72499999999999998</v>
      </c>
      <c r="E37" s="13" t="str">
        <f t="shared" si="0"/>
        <v>Y</v>
      </c>
    </row>
    <row r="38" spans="1:5" ht="15.75" customHeight="1" x14ac:dyDescent="0.25">
      <c r="A38" s="70">
        <v>32</v>
      </c>
      <c r="B38" s="32">
        <v>1718</v>
      </c>
      <c r="C38" s="33" t="s">
        <v>725</v>
      </c>
      <c r="D38" s="72">
        <v>0.69499999999999995</v>
      </c>
      <c r="E38" s="13" t="str">
        <f t="shared" si="0"/>
        <v>Y</v>
      </c>
    </row>
    <row r="39" spans="1:5" ht="15.75" customHeight="1" x14ac:dyDescent="0.25">
      <c r="A39" s="70">
        <v>33</v>
      </c>
      <c r="B39" s="32">
        <v>1719</v>
      </c>
      <c r="C39" s="33" t="s">
        <v>726</v>
      </c>
      <c r="D39" s="72">
        <v>0.75</v>
      </c>
      <c r="E39" s="13" t="str">
        <f t="shared" si="0"/>
        <v>Y</v>
      </c>
    </row>
    <row r="40" spans="1:5" ht="15.75" customHeight="1" x14ac:dyDescent="0.25">
      <c r="A40" s="70">
        <v>34</v>
      </c>
      <c r="B40" s="32">
        <v>1762</v>
      </c>
      <c r="C40" s="33" t="s">
        <v>727</v>
      </c>
      <c r="D40" s="72">
        <v>0.8</v>
      </c>
      <c r="E40" s="13" t="str">
        <f t="shared" si="0"/>
        <v>Y</v>
      </c>
    </row>
    <row r="41" spans="1:5" ht="15.75" customHeight="1" x14ac:dyDescent="0.25">
      <c r="A41" s="70">
        <v>35</v>
      </c>
      <c r="B41" s="32">
        <v>1721</v>
      </c>
      <c r="C41" s="33" t="s">
        <v>728</v>
      </c>
      <c r="D41" s="72">
        <v>0.82499999999999996</v>
      </c>
      <c r="E41" s="13" t="str">
        <f t="shared" si="0"/>
        <v>Y</v>
      </c>
    </row>
    <row r="42" spans="1:5" ht="15.75" customHeight="1" x14ac:dyDescent="0.25">
      <c r="A42" s="70">
        <v>36</v>
      </c>
      <c r="B42" s="32">
        <v>1723</v>
      </c>
      <c r="C42" s="33" t="s">
        <v>729</v>
      </c>
      <c r="D42" s="72">
        <v>0.75</v>
      </c>
      <c r="E42" s="13" t="str">
        <f t="shared" si="0"/>
        <v>Y</v>
      </c>
    </row>
    <row r="43" spans="1:5" ht="15.75" customHeight="1" x14ac:dyDescent="0.25">
      <c r="A43" s="70">
        <v>37</v>
      </c>
      <c r="B43" s="32">
        <v>1724</v>
      </c>
      <c r="C43" s="33" t="s">
        <v>730</v>
      </c>
      <c r="D43" s="72">
        <v>0.75</v>
      </c>
      <c r="E43" s="13" t="str">
        <f t="shared" si="0"/>
        <v>Y</v>
      </c>
    </row>
    <row r="44" spans="1:5" ht="15.75" customHeight="1" x14ac:dyDescent="0.25">
      <c r="A44" s="70">
        <v>38</v>
      </c>
      <c r="B44" s="32">
        <v>1725</v>
      </c>
      <c r="C44" s="33" t="s">
        <v>731</v>
      </c>
      <c r="D44" s="72">
        <v>0.8</v>
      </c>
      <c r="E44" s="13" t="str">
        <f t="shared" si="0"/>
        <v>Y</v>
      </c>
    </row>
    <row r="45" spans="1:5" ht="15.75" customHeight="1" x14ac:dyDescent="0.25">
      <c r="A45" s="70">
        <v>39</v>
      </c>
      <c r="B45" s="32">
        <v>1726</v>
      </c>
      <c r="C45" s="33" t="s">
        <v>732</v>
      </c>
      <c r="D45" s="72">
        <v>0.85</v>
      </c>
      <c r="E45" s="13" t="str">
        <f t="shared" si="0"/>
        <v>Y</v>
      </c>
    </row>
    <row r="46" spans="1:5" ht="15.75" customHeight="1" x14ac:dyDescent="0.25">
      <c r="A46" s="70">
        <v>40</v>
      </c>
      <c r="B46" s="32">
        <v>1727</v>
      </c>
      <c r="C46" s="33" t="s">
        <v>733</v>
      </c>
      <c r="D46" s="72">
        <v>0.75</v>
      </c>
      <c r="E46" s="13" t="str">
        <f t="shared" si="0"/>
        <v>Y</v>
      </c>
    </row>
    <row r="47" spans="1:5" ht="15.75" customHeight="1" x14ac:dyDescent="0.25">
      <c r="A47" s="70">
        <v>41</v>
      </c>
      <c r="B47" s="32">
        <v>1766</v>
      </c>
      <c r="C47" s="33" t="s">
        <v>734</v>
      </c>
      <c r="D47" s="72">
        <v>0.82499999999999996</v>
      </c>
      <c r="E47" s="13" t="str">
        <f t="shared" si="0"/>
        <v>Y</v>
      </c>
    </row>
    <row r="48" spans="1:5" ht="15.75" customHeight="1" x14ac:dyDescent="0.25">
      <c r="A48" s="70">
        <v>42</v>
      </c>
      <c r="B48" s="32">
        <v>1728</v>
      </c>
      <c r="C48" s="33" t="s">
        <v>735</v>
      </c>
      <c r="D48" s="72">
        <v>0.8</v>
      </c>
      <c r="E48" s="13" t="str">
        <f t="shared" si="0"/>
        <v>Y</v>
      </c>
    </row>
    <row r="49" spans="1:5" ht="15.75" customHeight="1" x14ac:dyDescent="0.25">
      <c r="A49" s="70">
        <v>43</v>
      </c>
      <c r="B49" s="32">
        <v>1767</v>
      </c>
      <c r="C49" s="33" t="s">
        <v>736</v>
      </c>
      <c r="D49" s="72">
        <v>0.65</v>
      </c>
      <c r="E49" s="13" t="str">
        <f t="shared" si="0"/>
        <v>Y</v>
      </c>
    </row>
    <row r="50" spans="1:5" ht="15.75" customHeight="1" x14ac:dyDescent="0.25">
      <c r="A50" s="70">
        <v>44</v>
      </c>
      <c r="B50" s="32">
        <v>1768</v>
      </c>
      <c r="C50" s="33" t="s">
        <v>737</v>
      </c>
      <c r="D50" s="72">
        <v>0.75</v>
      </c>
      <c r="E50" s="13" t="str">
        <f t="shared" si="0"/>
        <v>Y</v>
      </c>
    </row>
    <row r="51" spans="1:5" ht="15.75" customHeight="1" x14ac:dyDescent="0.25">
      <c r="A51" s="70">
        <v>45</v>
      </c>
      <c r="B51" s="32">
        <v>1769</v>
      </c>
      <c r="C51" s="33" t="s">
        <v>738</v>
      </c>
      <c r="D51" s="72">
        <v>0.57499999999999996</v>
      </c>
      <c r="E51" s="13" t="str">
        <f t="shared" si="0"/>
        <v>Y</v>
      </c>
    </row>
    <row r="52" spans="1:5" ht="15.75" customHeight="1" x14ac:dyDescent="0.25">
      <c r="A52" s="70">
        <v>46</v>
      </c>
      <c r="B52" s="32">
        <v>1729</v>
      </c>
      <c r="C52" s="33" t="s">
        <v>739</v>
      </c>
      <c r="D52" s="72">
        <v>0.6</v>
      </c>
      <c r="E52" s="13" t="str">
        <f t="shared" si="0"/>
        <v>Y</v>
      </c>
    </row>
    <row r="53" spans="1:5" ht="15.75" customHeight="1" x14ac:dyDescent="0.25">
      <c r="A53" s="70">
        <v>47</v>
      </c>
      <c r="B53" s="32">
        <v>1730</v>
      </c>
      <c r="C53" s="33" t="s">
        <v>740</v>
      </c>
      <c r="D53" s="72">
        <v>0.6</v>
      </c>
      <c r="E53" s="13" t="str">
        <f t="shared" si="0"/>
        <v>Y</v>
      </c>
    </row>
    <row r="54" spans="1:5" ht="15.75" customHeight="1" x14ac:dyDescent="0.25">
      <c r="A54" s="70">
        <v>48</v>
      </c>
      <c r="B54" s="32">
        <v>1731</v>
      </c>
      <c r="C54" s="33" t="s">
        <v>741</v>
      </c>
      <c r="D54" s="72">
        <v>0.7</v>
      </c>
      <c r="E54" s="13" t="str">
        <f t="shared" si="0"/>
        <v>Y</v>
      </c>
    </row>
    <row r="55" spans="1:5" ht="15.75" customHeight="1" x14ac:dyDescent="0.25">
      <c r="A55" s="70">
        <v>49</v>
      </c>
      <c r="B55" s="32">
        <v>1770</v>
      </c>
      <c r="C55" s="33" t="s">
        <v>742</v>
      </c>
      <c r="D55" s="72">
        <v>0.67500000000000004</v>
      </c>
      <c r="E55" s="13" t="str">
        <f t="shared" si="0"/>
        <v>Y</v>
      </c>
    </row>
    <row r="56" spans="1:5" ht="15.75" customHeight="1" x14ac:dyDescent="0.25">
      <c r="A56" s="70">
        <v>50</v>
      </c>
      <c r="B56" s="32">
        <v>1733</v>
      </c>
      <c r="C56" s="33" t="s">
        <v>743</v>
      </c>
      <c r="D56" s="72">
        <v>0.75</v>
      </c>
      <c r="E56" s="13" t="str">
        <f t="shared" si="0"/>
        <v>Y</v>
      </c>
    </row>
    <row r="57" spans="1:5" ht="15.75" customHeight="1" x14ac:dyDescent="0.25">
      <c r="A57" s="70">
        <v>51</v>
      </c>
      <c r="B57" s="32">
        <v>1734</v>
      </c>
      <c r="C57" s="66" t="s">
        <v>744</v>
      </c>
      <c r="D57" s="72">
        <v>0.67500000000000004</v>
      </c>
      <c r="E57" s="13" t="str">
        <f t="shared" si="0"/>
        <v>Y</v>
      </c>
    </row>
    <row r="58" spans="1:5" ht="15.75" customHeight="1" x14ac:dyDescent="0.25">
      <c r="A58" s="70">
        <v>52</v>
      </c>
      <c r="B58" s="32">
        <v>1772</v>
      </c>
      <c r="C58" s="66" t="s">
        <v>745</v>
      </c>
      <c r="D58" s="72">
        <v>0.67500000000000004</v>
      </c>
      <c r="E58" s="13" t="str">
        <f t="shared" si="0"/>
        <v>Y</v>
      </c>
    </row>
    <row r="59" spans="1:5" ht="15.75" customHeight="1" x14ac:dyDescent="0.25">
      <c r="A59" s="70">
        <v>53</v>
      </c>
      <c r="B59" s="32">
        <v>1773</v>
      </c>
      <c r="C59" s="33" t="s">
        <v>746</v>
      </c>
      <c r="D59" s="72">
        <v>0.6</v>
      </c>
      <c r="E59" s="13" t="str">
        <f t="shared" si="0"/>
        <v>Y</v>
      </c>
    </row>
    <row r="60" spans="1:5" ht="15.75" customHeight="1" x14ac:dyDescent="0.25">
      <c r="A60" s="70">
        <v>54</v>
      </c>
      <c r="B60" s="32">
        <v>1735</v>
      </c>
      <c r="C60" s="33" t="s">
        <v>747</v>
      </c>
      <c r="D60" s="72">
        <v>0.75</v>
      </c>
      <c r="E60" s="13" t="str">
        <f t="shared" si="0"/>
        <v>Y</v>
      </c>
    </row>
    <row r="61" spans="1:5" ht="15.75" customHeight="1" x14ac:dyDescent="0.25">
      <c r="A61" s="70">
        <v>55</v>
      </c>
      <c r="B61" s="32">
        <v>1736</v>
      </c>
      <c r="C61" s="33" t="s">
        <v>748</v>
      </c>
      <c r="D61" s="72">
        <v>0.71</v>
      </c>
      <c r="E61" s="13" t="str">
        <f t="shared" si="0"/>
        <v>Y</v>
      </c>
    </row>
    <row r="62" spans="1:5" ht="15.75" customHeight="1" x14ac:dyDescent="0.25">
      <c r="A62" s="70">
        <v>56</v>
      </c>
      <c r="B62" s="32">
        <v>1737</v>
      </c>
      <c r="C62" s="33" t="s">
        <v>749</v>
      </c>
      <c r="D62" s="72">
        <v>0.72</v>
      </c>
      <c r="E62" s="13" t="str">
        <f>IF(D62&gt;=55%,"Y","N")</f>
        <v>Y</v>
      </c>
    </row>
    <row r="63" spans="1:5" ht="15.75" customHeight="1" x14ac:dyDescent="0.25">
      <c r="A63" s="70">
        <v>57</v>
      </c>
      <c r="B63" s="32">
        <v>1774</v>
      </c>
      <c r="C63" s="33" t="s">
        <v>750</v>
      </c>
      <c r="D63" s="72">
        <v>0.71</v>
      </c>
      <c r="E63" s="13" t="str">
        <f t="shared" ref="E63:E69" si="1">IF(D63&gt;=55%,"Y","N")</f>
        <v>Y</v>
      </c>
    </row>
    <row r="64" spans="1:5" ht="15.75" customHeight="1" x14ac:dyDescent="0.25">
      <c r="A64" s="70">
        <v>58</v>
      </c>
      <c r="B64" s="32">
        <v>1775</v>
      </c>
      <c r="C64" s="33" t="s">
        <v>751</v>
      </c>
      <c r="D64" s="72">
        <v>0.72499999999999998</v>
      </c>
      <c r="E64" s="13" t="str">
        <f t="shared" si="1"/>
        <v>Y</v>
      </c>
    </row>
    <row r="65" spans="1:19" ht="15.75" customHeight="1" x14ac:dyDescent="0.25">
      <c r="A65" s="70">
        <v>59</v>
      </c>
      <c r="B65" s="32">
        <v>1738</v>
      </c>
      <c r="C65" s="33" t="s">
        <v>752</v>
      </c>
      <c r="D65" s="72">
        <v>0.76</v>
      </c>
      <c r="E65" s="13" t="str">
        <f t="shared" si="1"/>
        <v>Y</v>
      </c>
    </row>
    <row r="66" spans="1:19" ht="15.75" customHeight="1" x14ac:dyDescent="0.25">
      <c r="A66" s="70">
        <v>60</v>
      </c>
      <c r="B66" s="32">
        <v>1776</v>
      </c>
      <c r="C66" s="33" t="s">
        <v>753</v>
      </c>
      <c r="D66" s="72">
        <v>0.7</v>
      </c>
      <c r="E66" s="13" t="str">
        <f t="shared" si="1"/>
        <v>Y</v>
      </c>
    </row>
    <row r="67" spans="1:19" ht="15.75" customHeight="1" x14ac:dyDescent="0.25">
      <c r="A67" s="70">
        <v>61</v>
      </c>
      <c r="B67" s="32">
        <v>1777</v>
      </c>
      <c r="C67" s="33" t="s">
        <v>754</v>
      </c>
      <c r="D67" s="72">
        <v>0.75</v>
      </c>
      <c r="E67" s="13" t="str">
        <f t="shared" si="1"/>
        <v>Y</v>
      </c>
    </row>
    <row r="68" spans="1:19" ht="15.75" customHeight="1" x14ac:dyDescent="0.25">
      <c r="A68" s="70">
        <v>62</v>
      </c>
      <c r="B68" s="32">
        <v>1778</v>
      </c>
      <c r="C68" s="33" t="s">
        <v>755</v>
      </c>
      <c r="D68" s="72">
        <v>0.7</v>
      </c>
      <c r="E68" s="13" t="str">
        <f t="shared" si="1"/>
        <v>Y</v>
      </c>
    </row>
    <row r="69" spans="1:19" ht="15.75" customHeight="1" x14ac:dyDescent="0.25">
      <c r="A69" s="70">
        <v>63</v>
      </c>
      <c r="B69" s="32">
        <v>1779</v>
      </c>
      <c r="C69" s="33" t="s">
        <v>756</v>
      </c>
      <c r="D69" s="72">
        <v>0.73</v>
      </c>
      <c r="E69" s="13" t="str">
        <f t="shared" si="1"/>
        <v>Y</v>
      </c>
    </row>
    <row r="70" spans="1:19" ht="15.75" customHeight="1" x14ac:dyDescent="0.25">
      <c r="A70" s="70">
        <v>64</v>
      </c>
      <c r="B70" s="32">
        <v>1780</v>
      </c>
      <c r="C70" s="33" t="s">
        <v>757</v>
      </c>
      <c r="D70" s="72">
        <v>0.74</v>
      </c>
      <c r="E70" s="13" t="str">
        <f t="shared" si="0"/>
        <v>Y</v>
      </c>
    </row>
    <row r="71" spans="1:19" ht="15.75" customHeight="1" x14ac:dyDescent="0.25">
      <c r="A71" s="70"/>
      <c r="B71" s="203" t="s">
        <v>251</v>
      </c>
      <c r="C71" s="203"/>
      <c r="D71" s="71"/>
      <c r="E71" s="13">
        <f>COUNTIFS(E7:E70,"Y")</f>
        <v>64</v>
      </c>
    </row>
    <row r="72" spans="1:19" ht="15.75" customHeight="1" x14ac:dyDescent="0.25">
      <c r="A72" s="70"/>
      <c r="B72" s="207" t="s">
        <v>252</v>
      </c>
      <c r="C72" s="203"/>
      <c r="D72" s="71"/>
      <c r="E72" s="64">
        <f>(E71/64)*100</f>
        <v>100</v>
      </c>
    </row>
    <row r="73" spans="1:19" ht="15.75" customHeight="1" x14ac:dyDescent="0.25">
      <c r="A73" s="17"/>
      <c r="B73" s="204" t="s">
        <v>253</v>
      </c>
      <c r="C73" s="205"/>
      <c r="D73" s="17"/>
      <c r="E73" s="18"/>
      <c r="G73" s="67"/>
      <c r="I73" s="67"/>
    </row>
    <row r="74" spans="1:19" ht="15.75" customHeight="1" x14ac:dyDescent="0.25">
      <c r="A74" s="17"/>
      <c r="B74" s="204" t="s">
        <v>254</v>
      </c>
      <c r="C74" s="205"/>
      <c r="D74" s="17"/>
      <c r="E74" s="18"/>
      <c r="G74" s="67"/>
      <c r="I74" s="68"/>
      <c r="K74" s="67"/>
      <c r="M74" s="67"/>
      <c r="O74" s="67"/>
      <c r="Q74" s="67"/>
      <c r="S74" s="67"/>
    </row>
    <row r="75" spans="1:19" ht="15.75" customHeight="1" x14ac:dyDescent="0.25">
      <c r="A75" s="17"/>
      <c r="B75" s="204" t="s">
        <v>255</v>
      </c>
      <c r="C75" s="205"/>
      <c r="D75" s="17">
        <v>3</v>
      </c>
      <c r="E75" s="18">
        <f>E72*D75/100</f>
        <v>3</v>
      </c>
    </row>
    <row r="76" spans="1:19" ht="15.75" customHeight="1" x14ac:dyDescent="0.25">
      <c r="A76" s="17"/>
      <c r="B76" s="204" t="s">
        <v>256</v>
      </c>
      <c r="C76" s="205"/>
      <c r="D76" s="17">
        <v>3</v>
      </c>
      <c r="E76" s="18">
        <f>E72*D76/100</f>
        <v>3</v>
      </c>
    </row>
    <row r="77" spans="1:19" ht="15.75" customHeight="1" x14ac:dyDescent="0.25">
      <c r="A77" s="17"/>
      <c r="B77" s="204" t="s">
        <v>257</v>
      </c>
      <c r="C77" s="205"/>
      <c r="D77" s="17"/>
      <c r="E77" s="18"/>
    </row>
    <row r="78" spans="1:19" ht="15.75" customHeight="1" x14ac:dyDescent="0.25">
      <c r="A78" s="135"/>
      <c r="B78" s="206" t="s">
        <v>258</v>
      </c>
      <c r="C78" s="196"/>
      <c r="D78" s="136">
        <v>2</v>
      </c>
      <c r="E78" s="18">
        <f>E72*D78/100</f>
        <v>2</v>
      </c>
    </row>
    <row r="79" spans="1:19" ht="15.75" customHeight="1" x14ac:dyDescent="0.25">
      <c r="A79" s="135"/>
      <c r="B79" s="206" t="s">
        <v>259</v>
      </c>
      <c r="C79" s="196"/>
      <c r="D79" s="136">
        <v>3</v>
      </c>
      <c r="E79" s="18">
        <f>E72*D79/100</f>
        <v>3</v>
      </c>
    </row>
    <row r="80" spans="1:19" ht="15.75" customHeight="1" x14ac:dyDescent="0.25">
      <c r="A80" s="141"/>
      <c r="B80" s="195" t="s">
        <v>260</v>
      </c>
      <c r="C80" s="196"/>
      <c r="D80" s="142"/>
      <c r="E80" s="18"/>
    </row>
    <row r="81" spans="1:5" ht="15.75" customHeight="1" x14ac:dyDescent="0.25">
      <c r="A81" s="70"/>
      <c r="B81" s="228" t="s">
        <v>448</v>
      </c>
      <c r="C81" s="229"/>
      <c r="D81" s="71"/>
      <c r="E81" s="155">
        <f>SUM(D7:D70)</f>
        <v>46.085000000000008</v>
      </c>
    </row>
    <row r="82" spans="1:5" ht="15.75" customHeight="1" x14ac:dyDescent="0.25">
      <c r="A82" s="70"/>
      <c r="B82" s="230" t="s">
        <v>449</v>
      </c>
      <c r="C82" s="229"/>
      <c r="D82" s="71"/>
      <c r="E82" s="156">
        <f>E81/64*100</f>
        <v>72.007812500000014</v>
      </c>
    </row>
    <row r="83" spans="1:5" ht="15.75" customHeight="1" x14ac:dyDescent="0.25"/>
    <row r="84" spans="1:5" ht="15.75" customHeight="1" x14ac:dyDescent="0.25"/>
    <row r="85" spans="1:5" ht="15.75" customHeight="1" x14ac:dyDescent="0.25"/>
    <row r="86" spans="1:5" ht="15.75" customHeight="1" x14ac:dyDescent="0.25"/>
    <row r="87" spans="1:5" ht="15.75" customHeight="1" x14ac:dyDescent="0.25"/>
    <row r="88" spans="1:5" ht="15.75" customHeight="1" x14ac:dyDescent="0.25"/>
    <row r="89" spans="1:5" ht="15.75" customHeight="1" x14ac:dyDescent="0.25"/>
    <row r="90" spans="1:5" ht="15.75" customHeight="1" x14ac:dyDescent="0.25"/>
    <row r="91" spans="1:5" ht="15.75" customHeight="1" x14ac:dyDescent="0.25"/>
    <row r="92" spans="1:5" ht="15.75" customHeight="1" x14ac:dyDescent="0.25"/>
    <row r="93" spans="1:5" ht="15.75" customHeight="1" x14ac:dyDescent="0.25"/>
    <row r="94" spans="1:5" ht="15.75" customHeight="1" x14ac:dyDescent="0.25"/>
    <row r="95" spans="1:5" ht="15.75" customHeight="1" x14ac:dyDescent="0.25"/>
    <row r="96" spans="1:5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</sheetData>
  <mergeCells count="16">
    <mergeCell ref="D6:E6"/>
    <mergeCell ref="A1:E1"/>
    <mergeCell ref="A2:E2"/>
    <mergeCell ref="A4:E4"/>
    <mergeCell ref="B71:C71"/>
    <mergeCell ref="B81:C81"/>
    <mergeCell ref="B82:C82"/>
    <mergeCell ref="B72:C72"/>
    <mergeCell ref="B80:C80"/>
    <mergeCell ref="B78:C78"/>
    <mergeCell ref="B74:C74"/>
    <mergeCell ref="B75:C75"/>
    <mergeCell ref="B76:C76"/>
    <mergeCell ref="B77:C77"/>
    <mergeCell ref="B79:C79"/>
    <mergeCell ref="B73:C73"/>
  </mergeCells>
  <conditionalFormatting sqref="E7:E70">
    <cfRule type="containsText" dxfId="33" priority="1" operator="containsText" text="N">
      <formula>NOT(ISERROR(SEARCH("N",E7)))</formula>
    </cfRule>
  </conditionalFormatting>
  <printOptions horizontalCentered="1"/>
  <pageMargins left="0.7" right="0.7" top="0.75" bottom="0.75" header="0" footer="0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2d1a8b-79c4-4a94-b6dd-61250aad6dcc">
      <Terms xmlns="http://schemas.microsoft.com/office/infopath/2007/PartnerControls"/>
    </lcf76f155ced4ddcb4097134ff3c332f>
    <TaxCatchAll xmlns="52d09f3e-1809-4831-80c6-f4ce270345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42E5BCF53E446A579D592422A9EB3" ma:contentTypeVersion="18" ma:contentTypeDescription="Create a new document." ma:contentTypeScope="" ma:versionID="16a980deea032559e1e8841c1d1dec83">
  <xsd:schema xmlns:xsd="http://www.w3.org/2001/XMLSchema" xmlns:xs="http://www.w3.org/2001/XMLSchema" xmlns:p="http://schemas.microsoft.com/office/2006/metadata/properties" xmlns:ns2="862d1a8b-79c4-4a94-b6dd-61250aad6dcc" xmlns:ns3="52d09f3e-1809-4831-80c6-f4ce27034568" targetNamespace="http://schemas.microsoft.com/office/2006/metadata/properties" ma:root="true" ma:fieldsID="4fe10ac4cdeac5702d6c07ccd1c8d66e" ns2:_="" ns3:_="">
    <xsd:import namespace="862d1a8b-79c4-4a94-b6dd-61250aad6dcc"/>
    <xsd:import namespace="52d09f3e-1809-4831-80c6-f4ce270345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d1a8b-79c4-4a94-b6dd-61250aad6d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e7e668f-a0e0-4128-ac8c-4bc6ffc6c2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09f3e-1809-4831-80c6-f4ce270345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c2547af-26cb-498a-bb38-9361a4df1a0e}" ma:internalName="TaxCatchAll" ma:showField="CatchAllData" ma:web="52d09f3e-1809-4831-80c6-f4ce270345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7D0455-484C-4D11-A810-1B169633BDF2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2d09f3e-1809-4831-80c6-f4ce27034568"/>
    <ds:schemaRef ds:uri="862d1a8b-79c4-4a94-b6dd-61250aad6dc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88C584-4321-444A-9E91-0CA868C71C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F696E-9A53-4A9F-94B0-D5289BEEE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d1a8b-79c4-4a94-b6dd-61250aad6dcc"/>
    <ds:schemaRef ds:uri="52d09f3e-1809-4831-80c6-f4ce270345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POCO_CTES</vt:lpstr>
      <vt:lpstr>2020-21 Sem 1</vt:lpstr>
      <vt:lpstr>2020-21 Sem 2</vt:lpstr>
      <vt:lpstr>2020-21 Sem 3</vt:lpstr>
      <vt:lpstr>2020-21 Sem 4</vt:lpstr>
      <vt:lpstr>2020-21 Sem 5</vt:lpstr>
      <vt:lpstr>2020-21 Sem 6</vt:lpstr>
      <vt:lpstr>2020-21 Sem 7</vt:lpstr>
      <vt:lpstr>2020-21 Sem 8</vt:lpstr>
      <vt:lpstr>2020-21 Sem 9</vt:lpstr>
      <vt:lpstr>2020-21 Sem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Kshitija Bhakre</cp:lastModifiedBy>
  <cp:revision/>
  <cp:lastPrinted>2024-06-09T13:00:58Z</cp:lastPrinted>
  <dcterms:created xsi:type="dcterms:W3CDTF">2023-06-22T02:20:04Z</dcterms:created>
  <dcterms:modified xsi:type="dcterms:W3CDTF">2024-06-09T13:01:00Z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0x010100C2242E5BCF53E446A579D592422A9EB3</vt:lpwstr>
  </property>
  <property fmtid="{D5CDD505-2E9C-101B-9397-08002B2CF9AE}" pid="3" name="MediaServiceImageTags">
    <vt:lpwstr/>
  </property>
</Properties>
</file>